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0050" activeTab="5"/>
  </bookViews>
  <sheets>
    <sheet name="Cadettes 1" sheetId="1" r:id="rId1"/>
    <sheet name="Cadettes 2" sheetId="2" r:id="rId2"/>
    <sheet name="JS &amp; + 40 ans F CM 1" sheetId="3" r:id="rId3"/>
    <sheet name="JS &amp; + 40 ans F CM 2" sheetId="4" r:id="rId4"/>
    <sheet name="JS &amp; + 40 ans F DAN 1" sheetId="5" r:id="rId5"/>
    <sheet name="JS &amp; + 40 ans F DAN 2" sheetId="6" r:id="rId6"/>
  </sheets>
  <definedNames>
    <definedName name="_xlnm.Print_Area" localSheetId="0">'Cadettes 1'!$C:$V</definedName>
    <definedName name="_xlnm.Print_Area" localSheetId="1">'Cadettes 2'!$C:$AB</definedName>
    <definedName name="_xlnm.Print_Area" localSheetId="2">'JS &amp; + 40 ans F CM 1'!$C:$AI</definedName>
    <definedName name="_xlnm.Print_Area" localSheetId="3">'JS &amp; + 40 ans F CM 2'!$C:$AH</definedName>
    <definedName name="_xlnm.Print_Area" localSheetId="4">'JS &amp; + 40 ans F DAN 1'!$C:$S</definedName>
    <definedName name="_xlnm.Print_Area" localSheetId="5">'JS &amp; + 40 ans F DAN 2'!$C:$S</definedName>
  </definedNames>
  <calcPr fullCalcOnLoad="1"/>
</workbook>
</file>

<file path=xl/sharedStrings.xml><?xml version="1.0" encoding="utf-8"?>
<sst xmlns="http://schemas.openxmlformats.org/spreadsheetml/2006/main" count="670" uniqueCount="160">
  <si>
    <t>N° de TAPIS</t>
  </si>
  <si>
    <t>Catégorie</t>
  </si>
  <si>
    <t>Cadettes 1</t>
  </si>
  <si>
    <t>Date:</t>
  </si>
  <si>
    <t>5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</si>
  <si>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</si>
  <si>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</si>
  <si>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</si>
  <si>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</si>
  <si>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</si>
  <si>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</si>
  <si>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</si>
  <si>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</si>
  <si>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</si>
  <si>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</si>
  <si>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</si>
  <si>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</si>
  <si>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</si>
  <si>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</si>
  <si>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</si>
  <si>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</si>
  <si>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</si>
  <si>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</si>
  <si>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</si>
  <si>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</si>
  <si>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</si>
  <si>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</si>
  <si>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</si>
  <si>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</si>
  <si>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</si>
  <si>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PC</t>
  </si>
  <si>
    <t>VIEU Melanie</t>
  </si>
  <si>
    <t>M</t>
  </si>
  <si>
    <t>ENTENTE ROCHELAUNIS JUDO</t>
  </si>
  <si>
    <t>102</t>
  </si>
  <si>
    <t>000</t>
  </si>
  <si>
    <t>021</t>
  </si>
  <si>
    <t>100</t>
  </si>
  <si>
    <t>VIEU Elodie</t>
  </si>
  <si>
    <t>001</t>
  </si>
  <si>
    <t>010</t>
  </si>
  <si>
    <t>002</t>
  </si>
  <si>
    <t>PDL</t>
  </si>
  <si>
    <t>MARTIN Maelle</t>
  </si>
  <si>
    <t>AIZENAY JUDO CLUB</t>
  </si>
  <si>
    <t>020</t>
  </si>
  <si>
    <t>110</t>
  </si>
  <si>
    <t>LEBOT Charline</t>
  </si>
  <si>
    <t>ASB REZE</t>
  </si>
  <si>
    <t>RESSEGUIER Morgane</t>
  </si>
  <si>
    <t>J CLUB DU LAYON</t>
  </si>
  <si>
    <t>011</t>
  </si>
  <si>
    <t>000.2</t>
  </si>
  <si>
    <t>BOUTIN Amelie</t>
  </si>
  <si>
    <t>US PRECIGNE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</si>
  <si>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</si>
  <si>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</si>
  <si>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</si>
  <si>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</si>
  <si>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</si>
  <si>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</si>
  <si>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</si>
  <si>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</si>
  <si>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</si>
  <si>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</si>
  <si>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</si>
  <si>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</si>
  <si>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</si>
  <si>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</si>
  <si>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</si>
  <si>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</si>
  <si>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Cadettes 2</t>
  </si>
  <si>
    <t>6</t>
  </si>
  <si>
    <t>4x7</t>
  </si>
  <si>
    <t>2x7</t>
  </si>
  <si>
    <t>5x7</t>
  </si>
  <si>
    <t>3x7</t>
  </si>
  <si>
    <t>6x7</t>
  </si>
  <si>
    <t>1x7</t>
  </si>
  <si>
    <t>METAIRIE Gwenaelle</t>
  </si>
  <si>
    <t>UNION SPORTIVE CHANGE JUDO</t>
  </si>
  <si>
    <t>COURTIN Anaelle</t>
  </si>
  <si>
    <t>DOJO CASTROGONTERIEN</t>
  </si>
  <si>
    <t>DUTERTRE Emmanuelle</t>
  </si>
  <si>
    <t>J C MONTREUIL JUIGNE</t>
  </si>
  <si>
    <t>012</t>
  </si>
  <si>
    <t>CHIRON Sarah</t>
  </si>
  <si>
    <t>DEKETER Manon</t>
  </si>
  <si>
    <t>ETOILE SPORTIVE BELLEVILLOISE</t>
  </si>
  <si>
    <t>PAPIN Lucie</t>
  </si>
  <si>
    <t>101</t>
  </si>
  <si>
    <t>GAREL Salome</t>
  </si>
  <si>
    <t>J.C. DU BASSIN SAUMUROIS</t>
  </si>
  <si>
    <t>Rattrapages</t>
  </si>
  <si>
    <t>C6</t>
  </si>
  <si>
    <t>C7</t>
  </si>
  <si>
    <t>Combats non faits pour d'éventuels rattarpages</t>
  </si>
  <si>
    <t>T</t>
  </si>
  <si>
    <t>JS &amp; + 40 ans F CM 1</t>
  </si>
  <si>
    <t>3</t>
  </si>
  <si>
    <t>6x8</t>
  </si>
  <si>
    <t>4x8</t>
  </si>
  <si>
    <t>5x8</t>
  </si>
  <si>
    <t>3x8</t>
  </si>
  <si>
    <t>1x8</t>
  </si>
  <si>
    <t>2x8</t>
  </si>
  <si>
    <t>7x8</t>
  </si>
  <si>
    <t>MARTEAU Aurelia</t>
  </si>
  <si>
    <t>CHARRIER Manon</t>
  </si>
  <si>
    <t>EVRE JUDO ST PIERRE LE MAY</t>
  </si>
  <si>
    <t>ORTUNO Eva</t>
  </si>
  <si>
    <t>BUDOKAN ANGERS JUDO</t>
  </si>
  <si>
    <t>GUICHARD Nolwenn</t>
  </si>
  <si>
    <t>JC ANJOU</t>
  </si>
  <si>
    <t>ANGIBERT Stephanie</t>
  </si>
  <si>
    <t>JUDO CLUB MALAKOFF</t>
  </si>
  <si>
    <t>SIESS Violaine</t>
  </si>
  <si>
    <t>JUDO CLUB LES ROSIERS/LOIRE</t>
  </si>
  <si>
    <t>CHAPUIS Clemence</t>
  </si>
  <si>
    <t>SHIN DOJO HERBLINOIS</t>
  </si>
  <si>
    <t>COTTINEAU Alexane</t>
  </si>
  <si>
    <t>JUDO CLUB HERBLINOIS</t>
  </si>
  <si>
    <t>JS &amp; + 40 ans F CM 2</t>
  </si>
  <si>
    <t>1</t>
  </si>
  <si>
    <t>HUAULME Angie</t>
  </si>
  <si>
    <t>ALLIANCE MAINE ET LOIRE JUDO</t>
  </si>
  <si>
    <t>GUITTENY Morgane</t>
  </si>
  <si>
    <t>SCALA Manon</t>
  </si>
  <si>
    <t>KIAI C.CASTELNEUVIEN</t>
  </si>
  <si>
    <t>BRE</t>
  </si>
  <si>
    <t>TRIQUET Audrey</t>
  </si>
  <si>
    <t>JUDO CLUB CHATEAUGIRON</t>
  </si>
  <si>
    <t>FOURNIER Le Ray Laure</t>
  </si>
  <si>
    <t>JUDO ATLANTIC CLUB</t>
  </si>
  <si>
    <t>0203</t>
  </si>
  <si>
    <t>CLAVIER Emilie</t>
  </si>
  <si>
    <t>JC PARIGNE L EVEQUE</t>
  </si>
  <si>
    <t>SOUQUE-PEDRON Helene</t>
  </si>
  <si>
    <t>DOJO BALDIVIEN</t>
  </si>
  <si>
    <t>PLAIRE Isabelle</t>
  </si>
  <si>
    <t>UNION CHOLET JUDO 49</t>
  </si>
  <si>
    <t>JS &amp; + 40 ans F DAN 1</t>
  </si>
  <si>
    <t>2</t>
  </si>
  <si>
    <t>DUPONT Delphine</t>
  </si>
  <si>
    <t>JUDO CLUB COMMEQUIERS</t>
  </si>
  <si>
    <t>DUPONT Helene</t>
  </si>
  <si>
    <t>D Halluin Solene</t>
  </si>
  <si>
    <t>JUDO CLUB DU MANS</t>
  </si>
  <si>
    <t>SIX Marianne</t>
  </si>
  <si>
    <t>NANTES NORD JUDO JUJITSU CLUB</t>
  </si>
  <si>
    <t>JS &amp; + 40 ans F DAN 2</t>
  </si>
  <si>
    <t>4</t>
  </si>
  <si>
    <t>MADEC Enora</t>
  </si>
  <si>
    <t>BOURGEAIS Marine</t>
  </si>
  <si>
    <t>JUDO CLUB SABOLIEN</t>
  </si>
  <si>
    <t>BELOUARD Claire</t>
  </si>
  <si>
    <t>JUDO CLUB LA MONTAGNE</t>
  </si>
  <si>
    <t>MATHIEU Marie-Elisabeth</t>
  </si>
  <si>
    <t>LALANNE Nadege</t>
  </si>
  <si>
    <t>J.C.DE HERIC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</si>
</sst>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188">
    <xf numFmtId="0" fontId="0" fillId="0" borderId="0" xfId="0" applyAlignment="1">
      <alignment/>
    </xf>
    <xf numFmtId="0" fontId="2" fillId="0" borderId="0" xfId="50" applyFont="1" applyAlignment="1" applyProtection="1">
      <alignment vertical="center"/>
      <protection hidden="1"/>
    </xf>
    <xf numFmtId="0" fontId="3" fillId="0" borderId="0" xfId="50" applyFont="1" applyAlignment="1" applyProtection="1">
      <alignment horizontal="center" vertical="center"/>
      <protection hidden="1"/>
    </xf>
    <xf numFmtId="0" fontId="2" fillId="0" borderId="0" xfId="50" applyFont="1" applyAlignment="1" applyProtection="1">
      <alignment horizontal="center" vertical="center"/>
      <protection hidden="1"/>
    </xf>
    <xf numFmtId="0" fontId="1" fillId="0" borderId="0" xfId="50" applyFont="1" applyAlignment="1" applyProtection="1">
      <alignment vertical="center"/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horizontal="right" vertical="center"/>
      <protection hidden="1"/>
    </xf>
    <xf numFmtId="0" fontId="6" fillId="0" borderId="10" xfId="50" applyFont="1" applyBorder="1" applyAlignment="1" applyProtection="1">
      <alignment horizontal="center" vertical="center" shrinkToFit="1"/>
      <protection hidden="1"/>
    </xf>
    <xf numFmtId="0" fontId="5" fillId="0" borderId="0" xfId="50" applyFont="1" applyAlignment="1" applyProtection="1">
      <alignment vertical="center"/>
      <protection hidden="1"/>
    </xf>
    <xf numFmtId="0" fontId="5" fillId="0" borderId="0" xfId="50" applyFont="1" applyBorder="1" applyAlignment="1" applyProtection="1">
      <alignment vertical="center"/>
      <protection hidden="1"/>
    </xf>
    <xf numFmtId="0" fontId="2" fillId="0" borderId="0" xfId="50" applyFont="1" applyBorder="1" applyAlignment="1" applyProtection="1">
      <alignment vertical="center"/>
      <protection hidden="1"/>
    </xf>
    <xf numFmtId="0" fontId="2" fillId="0" borderId="0" xfId="50" applyFont="1" applyAlignment="1" applyProtection="1">
      <alignment horizontal="right" vertical="center"/>
      <protection hidden="1"/>
    </xf>
    <xf numFmtId="164" fontId="5" fillId="0" borderId="0" xfId="50" applyNumberFormat="1" applyFont="1" applyAlignment="1" applyProtection="1">
      <alignment horizontal="center" vertical="center"/>
      <protection hidden="1"/>
    </xf>
    <xf numFmtId="0" fontId="5" fillId="20" borderId="11" xfId="50" applyFont="1" applyFill="1" applyBorder="1" applyAlignment="1" applyProtection="1">
      <alignment horizontal="center" vertical="center" shrinkToFit="1"/>
      <protection hidden="1"/>
    </xf>
    <xf numFmtId="0" fontId="4" fillId="20" borderId="11" xfId="50" applyFont="1" applyFill="1" applyBorder="1" applyAlignment="1" applyProtection="1">
      <alignment horizontal="center" vertical="center"/>
      <protection hidden="1"/>
    </xf>
    <xf numFmtId="0" fontId="4" fillId="20" borderId="11" xfId="50" applyFont="1" applyFill="1" applyBorder="1" applyAlignment="1" applyProtection="1">
      <alignment horizontal="center" vertical="center" wrapText="1"/>
      <protection hidden="1"/>
    </xf>
    <xf numFmtId="0" fontId="5" fillId="17" borderId="11" xfId="50" applyFont="1" applyFill="1" applyBorder="1" applyAlignment="1" applyProtection="1">
      <alignment horizontal="center" vertical="center"/>
      <protection hidden="1" locked="0"/>
    </xf>
    <xf numFmtId="0" fontId="2" fillId="0" borderId="11" xfId="50" applyFont="1" applyBorder="1" applyAlignment="1" applyProtection="1">
      <alignment horizontal="center" vertical="center" shrinkToFit="1"/>
      <protection hidden="1"/>
    </xf>
    <xf numFmtId="0" fontId="5" fillId="20" borderId="11" xfId="50" applyFont="1" applyFill="1" applyBorder="1" applyAlignment="1" applyProtection="1">
      <alignment horizontal="center" vertical="center"/>
      <protection hidden="1"/>
    </xf>
    <xf numFmtId="0" fontId="2" fillId="24" borderId="11" xfId="50" applyFont="1" applyFill="1" applyBorder="1" applyAlignment="1" applyProtection="1">
      <alignment horizontal="center" vertical="center" shrinkToFit="1"/>
      <protection locked="0"/>
    </xf>
    <xf numFmtId="0" fontId="8" fillId="0" borderId="11" xfId="50" applyFont="1" applyBorder="1" applyAlignment="1" applyProtection="1">
      <alignment horizontal="center" vertical="center" shrinkToFit="1"/>
      <protection hidden="1"/>
    </xf>
    <xf numFmtId="49" fontId="2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2" fillId="20" borderId="11" xfId="5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0" applyFont="1" applyAlignment="1" applyProtection="1">
      <alignment horizontal="center" vertical="center" shrinkToFit="1"/>
      <protection hidden="1"/>
    </xf>
    <xf numFmtId="0" fontId="5" fillId="20" borderId="11" xfId="50" applyFont="1" applyFill="1" applyBorder="1" applyAlignment="1" applyProtection="1">
      <alignment horizontal="center" vertical="center" wrapText="1"/>
      <protection hidden="1"/>
    </xf>
    <xf numFmtId="0" fontId="4" fillId="20" borderId="12" xfId="50" applyFont="1" applyFill="1" applyBorder="1" applyAlignment="1" applyProtection="1">
      <alignment horizontal="center" vertical="center"/>
      <protection hidden="1"/>
    </xf>
    <xf numFmtId="0" fontId="5" fillId="20" borderId="13" xfId="50" applyFont="1" applyFill="1" applyBorder="1" applyAlignment="1" applyProtection="1">
      <alignment horizontal="center" vertical="center"/>
      <protection hidden="1"/>
    </xf>
    <xf numFmtId="0" fontId="5" fillId="20" borderId="14" xfId="50" applyFont="1" applyFill="1" applyBorder="1" applyAlignment="1" applyProtection="1">
      <alignment horizontal="center" vertical="center"/>
      <protection hidden="1"/>
    </xf>
    <xf numFmtId="0" fontId="5" fillId="20" borderId="15" xfId="50" applyFont="1" applyFill="1" applyBorder="1" applyAlignment="1" applyProtection="1">
      <alignment horizontal="center" vertical="center"/>
      <protection hidden="1"/>
    </xf>
    <xf numFmtId="0" fontId="2" fillId="0" borderId="16" xfId="50" applyFont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horizontal="center" vertical="center"/>
      <protection hidden="1"/>
    </xf>
    <xf numFmtId="0" fontId="2" fillId="24" borderId="11" xfId="50" applyFont="1" applyFill="1" applyBorder="1" applyAlignment="1" applyProtection="1">
      <alignment horizontal="center" vertical="center" shrinkToFit="1"/>
      <protection hidden="1"/>
    </xf>
    <xf numFmtId="0" fontId="2" fillId="0" borderId="17" xfId="50" applyFont="1" applyFill="1" applyBorder="1" applyAlignment="1" applyProtection="1">
      <alignment horizontal="center" vertical="center"/>
      <protection locked="0"/>
    </xf>
    <xf numFmtId="0" fontId="2" fillId="0" borderId="18" xfId="50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>
      <alignment horizontal="center" vertical="center"/>
      <protection locked="0"/>
    </xf>
    <xf numFmtId="0" fontId="2" fillId="0" borderId="20" xfId="50" applyFont="1" applyFill="1" applyBorder="1" applyAlignment="1" applyProtection="1">
      <alignment horizontal="center" vertical="center"/>
      <protection locked="0"/>
    </xf>
    <xf numFmtId="0" fontId="2" fillId="0" borderId="11" xfId="50" applyFont="1" applyFill="1" applyBorder="1" applyAlignment="1" applyProtection="1">
      <alignment horizontal="center" vertical="center"/>
      <protection locked="0"/>
    </xf>
    <xf numFmtId="0" fontId="2" fillId="0" borderId="21" xfId="50" applyFont="1" applyFill="1" applyBorder="1" applyAlignment="1" applyProtection="1">
      <alignment horizontal="center" vertical="center"/>
      <protection locked="0"/>
    </xf>
    <xf numFmtId="0" fontId="5" fillId="0" borderId="22" xfId="50" applyFont="1" applyBorder="1" applyAlignment="1" applyProtection="1">
      <alignment horizontal="center" vertical="center"/>
      <protection hidden="1"/>
    </xf>
    <xf numFmtId="0" fontId="5" fillId="0" borderId="23" xfId="50" applyFont="1" applyBorder="1" applyAlignment="1" applyProtection="1">
      <alignment horizontal="center" vertical="center"/>
      <protection hidden="1"/>
    </xf>
    <xf numFmtId="0" fontId="2" fillId="0" borderId="22" xfId="50" applyFont="1" applyFill="1" applyBorder="1" applyAlignment="1" applyProtection="1">
      <alignment horizontal="center" vertical="center"/>
      <protection locked="0"/>
    </xf>
    <xf numFmtId="0" fontId="2" fillId="0" borderId="24" xfId="50" applyFont="1" applyFill="1" applyBorder="1" applyAlignment="1" applyProtection="1">
      <alignment horizontal="center" vertical="center"/>
      <protection locked="0"/>
    </xf>
    <xf numFmtId="0" fontId="2" fillId="0" borderId="23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center" vertical="center"/>
      <protection hidden="1"/>
    </xf>
    <xf numFmtId="0" fontId="2" fillId="0" borderId="11" xfId="50" applyFont="1" applyBorder="1" applyAlignment="1" applyProtection="1">
      <alignment horizontal="right" vertical="center"/>
      <protection hidden="1"/>
    </xf>
    <xf numFmtId="0" fontId="2" fillId="0" borderId="11" xfId="50" applyFont="1" applyBorder="1" applyAlignment="1" applyProtection="1">
      <alignment vertical="center"/>
      <protection hidden="1" locked="0"/>
    </xf>
    <xf numFmtId="0" fontId="10" fillId="0" borderId="0" xfId="50" applyFont="1" applyAlignment="1" applyProtection="1">
      <alignment vertical="center"/>
      <protection hidden="1"/>
    </xf>
    <xf numFmtId="0" fontId="11" fillId="0" borderId="0" xfId="50" applyFont="1" applyAlignment="1" applyProtection="1">
      <alignment horizontal="center" vertical="center"/>
      <protection hidden="1"/>
    </xf>
    <xf numFmtId="0" fontId="1" fillId="0" borderId="0" xfId="50" applyAlignment="1" applyProtection="1">
      <alignment vertical="center"/>
      <protection hidden="1"/>
    </xf>
    <xf numFmtId="0" fontId="1" fillId="0" borderId="0" xfId="50" applyAlignment="1" applyProtection="1">
      <alignment horizontal="center" vertical="center" shrinkToFit="1"/>
      <protection hidden="1"/>
    </xf>
    <xf numFmtId="0" fontId="1" fillId="0" borderId="0" xfId="50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right" vertical="center"/>
      <protection hidden="1"/>
    </xf>
    <xf numFmtId="49" fontId="6" fillId="0" borderId="10" xfId="50" applyNumberFormat="1" applyFont="1" applyBorder="1" applyAlignment="1" applyProtection="1">
      <alignment horizontal="center" vertical="center" shrinkToFit="1"/>
      <protection hidden="1"/>
    </xf>
    <xf numFmtId="0" fontId="4" fillId="0" borderId="0" xfId="50" applyFont="1" applyAlignment="1" applyProtection="1">
      <alignment vertical="center"/>
      <protection hidden="1"/>
    </xf>
    <xf numFmtId="164" fontId="4" fillId="0" borderId="0" xfId="50" applyNumberFormat="1" applyFont="1" applyAlignment="1" applyProtection="1">
      <alignment horizontal="center" vertical="center"/>
      <protection hidden="1"/>
    </xf>
    <xf numFmtId="0" fontId="10" fillId="0" borderId="0" xfId="50" applyFont="1" applyAlignment="1" applyProtection="1">
      <alignment horizontal="center" vertical="center" shrinkToFit="1"/>
      <protection hidden="1"/>
    </xf>
    <xf numFmtId="0" fontId="1" fillId="0" borderId="0" xfId="50" applyAlignment="1" applyProtection="1">
      <alignment horizontal="right" vertical="center"/>
      <protection hidden="1"/>
    </xf>
    <xf numFmtId="0" fontId="4" fillId="20" borderId="11" xfId="50" applyFont="1" applyFill="1" applyBorder="1" applyAlignment="1" applyProtection="1">
      <alignment horizontal="center" vertical="center" shrinkToFit="1"/>
      <protection hidden="1"/>
    </xf>
    <xf numFmtId="0" fontId="5" fillId="24" borderId="11" xfId="50" applyFont="1" applyFill="1" applyBorder="1" applyAlignment="1" applyProtection="1">
      <alignment horizontal="center" vertical="center"/>
      <protection hidden="1" locked="0"/>
    </xf>
    <xf numFmtId="0" fontId="12" fillId="24" borderId="11" xfId="50" applyFont="1" applyFill="1" applyBorder="1" applyAlignment="1" applyProtection="1">
      <alignment horizontal="center" vertical="center"/>
      <protection hidden="1" locked="0"/>
    </xf>
    <xf numFmtId="0" fontId="5" fillId="25" borderId="11" xfId="50" applyFont="1" applyFill="1" applyBorder="1" applyAlignment="1" applyProtection="1">
      <alignment horizontal="center" vertical="center"/>
      <protection hidden="1" locked="0"/>
    </xf>
    <xf numFmtId="0" fontId="2" fillId="0" borderId="11" xfId="50" applyFont="1" applyFill="1" applyBorder="1" applyAlignment="1" applyProtection="1">
      <alignment horizontal="center" vertical="center" shrinkToFit="1"/>
      <protection locked="0"/>
    </xf>
    <xf numFmtId="49" fontId="2" fillId="0" borderId="11" xfId="50" applyNumberFormat="1" applyFont="1" applyFill="1" applyBorder="1" applyAlignment="1" applyProtection="1">
      <alignment horizontal="center" vertical="center" shrinkToFit="1"/>
      <protection hidden="1"/>
    </xf>
    <xf numFmtId="0" fontId="13" fillId="24" borderId="11" xfId="50" applyFont="1" applyFill="1" applyBorder="1" applyAlignment="1" applyProtection="1">
      <alignment horizontal="center" vertical="center" shrinkToFit="1"/>
      <protection locked="0"/>
    </xf>
    <xf numFmtId="0" fontId="5" fillId="20" borderId="25" xfId="50" applyFont="1" applyFill="1" applyBorder="1" applyAlignment="1" applyProtection="1">
      <alignment horizontal="center" vertical="center"/>
      <protection hidden="1"/>
    </xf>
    <xf numFmtId="0" fontId="2" fillId="0" borderId="17" xfId="50" applyFont="1" applyBorder="1" applyAlignment="1" applyProtection="1">
      <alignment horizontal="center" vertical="center"/>
      <protection locked="0"/>
    </xf>
    <xf numFmtId="0" fontId="2" fillId="0" borderId="18" xfId="50" applyFont="1" applyBorder="1" applyAlignment="1" applyProtection="1">
      <alignment horizontal="center" vertical="center"/>
      <protection locked="0"/>
    </xf>
    <xf numFmtId="0" fontId="2" fillId="26" borderId="11" xfId="50" applyFont="1" applyFill="1" applyBorder="1" applyAlignment="1" applyProtection="1">
      <alignment horizontal="center" vertical="center"/>
      <protection hidden="1" locked="0"/>
    </xf>
    <xf numFmtId="0" fontId="13" fillId="24" borderId="11" xfId="50" applyFont="1" applyFill="1" applyBorder="1" applyAlignment="1" applyProtection="1">
      <alignment horizontal="center" vertical="center"/>
      <protection hidden="1" locked="0"/>
    </xf>
    <xf numFmtId="0" fontId="13" fillId="24" borderId="11" xfId="50" applyFont="1" applyFill="1" applyBorder="1" applyAlignment="1" applyProtection="1">
      <alignment horizontal="center" vertical="center" shrinkToFit="1"/>
      <protection hidden="1"/>
    </xf>
    <xf numFmtId="0" fontId="2" fillId="0" borderId="20" xfId="50" applyFont="1" applyBorder="1" applyAlignment="1" applyProtection="1">
      <alignment horizontal="center" vertical="center"/>
      <protection locked="0"/>
    </xf>
    <xf numFmtId="0" fontId="2" fillId="1" borderId="11" xfId="50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horizontal="center" vertical="center"/>
      <protection hidden="1"/>
    </xf>
    <xf numFmtId="0" fontId="2" fillId="0" borderId="22" xfId="50" applyFont="1" applyBorder="1" applyAlignment="1" applyProtection="1">
      <alignment horizontal="center" vertical="center"/>
      <protection locked="0"/>
    </xf>
    <xf numFmtId="0" fontId="2" fillId="1" borderId="24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horizontal="center" vertical="center" shrinkToFit="1"/>
      <protection hidden="1"/>
    </xf>
    <xf numFmtId="0" fontId="10" fillId="0" borderId="11" xfId="50" applyFont="1" applyBorder="1" applyAlignment="1" applyProtection="1">
      <alignment vertical="center"/>
      <protection hidden="1" locked="0"/>
    </xf>
    <xf numFmtId="0" fontId="14" fillId="0" borderId="0" xfId="50" applyFont="1" applyAlignment="1" applyProtection="1">
      <alignment horizontal="center" vertical="center"/>
      <protection hidden="1"/>
    </xf>
    <xf numFmtId="0" fontId="11" fillId="0" borderId="0" xfId="50" applyFont="1" applyAlignment="1" applyProtection="1">
      <alignment horizontal="center" vertical="center" shrinkToFit="1"/>
      <protection hidden="1"/>
    </xf>
    <xf numFmtId="0" fontId="1" fillId="0" borderId="0" xfId="50" applyBorder="1" applyAlignment="1" applyProtection="1">
      <alignment vertical="center"/>
      <protection hidden="1"/>
    </xf>
    <xf numFmtId="0" fontId="4" fillId="20" borderId="12" xfId="50" applyFont="1" applyFill="1" applyBorder="1" applyAlignment="1" applyProtection="1">
      <alignment horizontal="center" vertical="center" shrinkToFit="1"/>
      <protection hidden="1"/>
    </xf>
    <xf numFmtId="0" fontId="5" fillId="17" borderId="26" xfId="50" applyFont="1" applyFill="1" applyBorder="1" applyAlignment="1" applyProtection="1">
      <alignment horizontal="center" vertical="center"/>
      <protection hidden="1" locked="0"/>
    </xf>
    <xf numFmtId="0" fontId="5" fillId="17" borderId="27" xfId="50" applyFont="1" applyFill="1" applyBorder="1" applyAlignment="1" applyProtection="1">
      <alignment horizontal="center" vertical="center"/>
      <protection hidden="1" locked="0"/>
    </xf>
    <xf numFmtId="0" fontId="5" fillId="17" borderId="28" xfId="50" applyFont="1" applyFill="1" applyBorder="1" applyAlignment="1" applyProtection="1">
      <alignment horizontal="center" vertical="center"/>
      <protection hidden="1" locked="0"/>
    </xf>
    <xf numFmtId="0" fontId="5" fillId="24" borderId="27" xfId="50" applyFont="1" applyFill="1" applyBorder="1" applyAlignment="1" applyProtection="1">
      <alignment horizontal="center" vertical="center"/>
      <protection hidden="1" locked="0"/>
    </xf>
    <xf numFmtId="0" fontId="5" fillId="24" borderId="29" xfId="50" applyFont="1" applyFill="1" applyBorder="1" applyAlignment="1" applyProtection="1">
      <alignment horizontal="center" vertical="center"/>
      <protection hidden="1" locked="0"/>
    </xf>
    <xf numFmtId="0" fontId="5" fillId="23" borderId="11" xfId="50" applyFont="1" applyFill="1" applyBorder="1" applyAlignment="1" applyProtection="1">
      <alignment horizontal="center" vertical="center"/>
      <protection hidden="1" locked="0"/>
    </xf>
    <xf numFmtId="49" fontId="2" fillId="0" borderId="18" xfId="5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50" applyNumberFormat="1" applyFont="1" applyFill="1" applyBorder="1" applyAlignment="1" applyProtection="1">
      <alignment horizontal="center" vertical="center"/>
      <protection locked="0"/>
    </xf>
    <xf numFmtId="49" fontId="2" fillId="20" borderId="11" xfId="50" applyNumberFormat="1" applyFont="1" applyFill="1" applyBorder="1" applyAlignment="1" applyProtection="1">
      <alignment horizontal="center" vertical="center"/>
      <protection hidden="1"/>
    </xf>
    <xf numFmtId="49" fontId="15" fillId="20" borderId="11" xfId="50" applyNumberFormat="1" applyFont="1" applyFill="1" applyBorder="1" applyAlignment="1" applyProtection="1">
      <alignment horizontal="center" vertical="center"/>
      <protection hidden="1"/>
    </xf>
    <xf numFmtId="49" fontId="15" fillId="0" borderId="11" xfId="50" applyNumberFormat="1" applyFont="1" applyFill="1" applyBorder="1" applyAlignment="1" applyProtection="1">
      <alignment horizontal="center" vertical="center"/>
      <protection locked="0"/>
    </xf>
    <xf numFmtId="0" fontId="15" fillId="0" borderId="0" xfId="50" applyFont="1" applyAlignment="1" applyProtection="1">
      <alignment vertical="center"/>
      <protection hidden="1"/>
    </xf>
    <xf numFmtId="0" fontId="2" fillId="0" borderId="30" xfId="50" applyFont="1" applyBorder="1" applyAlignment="1" applyProtection="1">
      <alignment horizontal="center" vertical="center"/>
      <protection hidden="1"/>
    </xf>
    <xf numFmtId="0" fontId="2" fillId="0" borderId="31" xfId="50" applyFont="1" applyBorder="1" applyAlignment="1" applyProtection="1">
      <alignment horizontal="center" vertical="center"/>
      <protection locked="0"/>
    </xf>
    <xf numFmtId="0" fontId="2" fillId="0" borderId="20" xfId="50" applyFont="1" applyBorder="1" applyAlignment="1" applyProtection="1">
      <alignment horizontal="center" vertical="center"/>
      <protection hidden="1"/>
    </xf>
    <xf numFmtId="0" fontId="2" fillId="24" borderId="11" xfId="50" applyFont="1" applyFill="1" applyBorder="1" applyAlignment="1" applyProtection="1">
      <alignment horizontal="center" vertical="center"/>
      <protection hidden="1" locked="0"/>
    </xf>
    <xf numFmtId="0" fontId="2" fillId="0" borderId="12" xfId="50" applyFont="1" applyBorder="1" applyAlignment="1" applyProtection="1">
      <alignment horizontal="center" vertical="center"/>
      <protection locked="0"/>
    </xf>
    <xf numFmtId="0" fontId="2" fillId="0" borderId="32" xfId="50" applyFont="1" applyBorder="1" applyAlignment="1" applyProtection="1">
      <alignment horizontal="center" vertical="center"/>
      <protection hidden="1"/>
    </xf>
    <xf numFmtId="0" fontId="2" fillId="0" borderId="30" xfId="50" applyFont="1" applyBorder="1" applyAlignment="1" applyProtection="1">
      <alignment horizontal="center" vertical="center" wrapText="1"/>
      <protection hidden="1"/>
    </xf>
    <xf numFmtId="0" fontId="2" fillId="0" borderId="0" xfId="50" applyFont="1" applyBorder="1" applyAlignment="1" applyProtection="1">
      <alignment horizontal="center" vertical="center" wrapText="1"/>
      <protection hidden="1"/>
    </xf>
    <xf numFmtId="0" fontId="5" fillId="20" borderId="33" xfId="50" applyFont="1" applyFill="1" applyBorder="1" applyAlignment="1" applyProtection="1">
      <alignment horizontal="center" vertical="center"/>
      <protection hidden="1"/>
    </xf>
    <xf numFmtId="0" fontId="5" fillId="20" borderId="29" xfId="50" applyFont="1" applyFill="1" applyBorder="1" applyAlignment="1" applyProtection="1">
      <alignment horizontal="center" vertical="center"/>
      <protection hidden="1"/>
    </xf>
    <xf numFmtId="0" fontId="2" fillId="0" borderId="34" xfId="50" applyFont="1" applyFill="1" applyBorder="1" applyAlignment="1" applyProtection="1">
      <alignment horizontal="center" vertical="center"/>
      <protection locked="0"/>
    </xf>
    <xf numFmtId="0" fontId="2" fillId="0" borderId="35" xfId="50" applyFont="1" applyBorder="1" applyAlignment="1" applyProtection="1">
      <alignment horizontal="center" vertical="center"/>
      <protection locked="0"/>
    </xf>
    <xf numFmtId="0" fontId="2" fillId="0" borderId="36" xfId="50" applyFont="1" applyBorder="1" applyAlignment="1" applyProtection="1">
      <alignment horizontal="center" vertical="center"/>
      <protection locked="0"/>
    </xf>
    <xf numFmtId="0" fontId="2" fillId="0" borderId="11" xfId="50" applyFont="1" applyBorder="1" applyAlignment="1" applyProtection="1">
      <alignment horizontal="right" vertical="center" shrinkToFit="1"/>
      <protection hidden="1"/>
    </xf>
    <xf numFmtId="0" fontId="2" fillId="0" borderId="11" xfId="50" applyFont="1" applyBorder="1" applyAlignment="1" applyProtection="1">
      <alignment horizontal="center" vertical="center"/>
      <protection hidden="1" locked="0"/>
    </xf>
    <xf numFmtId="0" fontId="12" fillId="24" borderId="27" xfId="50" applyFont="1" applyFill="1" applyBorder="1" applyAlignment="1" applyProtection="1">
      <alignment horizontal="center" vertical="center"/>
      <protection hidden="1" locked="0"/>
    </xf>
    <xf numFmtId="0" fontId="5" fillId="17" borderId="29" xfId="50" applyFont="1" applyFill="1" applyBorder="1" applyAlignment="1" applyProtection="1">
      <alignment horizontal="center" vertical="center"/>
      <protection hidden="1" locked="0"/>
    </xf>
    <xf numFmtId="0" fontId="2" fillId="0" borderId="19" xfId="50" applyFont="1" applyBorder="1" applyAlignment="1" applyProtection="1">
      <alignment horizontal="center" vertical="center"/>
      <protection locked="0"/>
    </xf>
    <xf numFmtId="0" fontId="2" fillId="0" borderId="11" xfId="50" applyFont="1" applyBorder="1" applyAlignment="1" applyProtection="1">
      <alignment horizontal="center" vertical="center"/>
      <protection locked="0"/>
    </xf>
    <xf numFmtId="0" fontId="2" fillId="0" borderId="21" xfId="50" applyFont="1" applyBorder="1" applyAlignment="1" applyProtection="1">
      <alignment horizontal="center" vertical="center"/>
      <protection locked="0"/>
    </xf>
    <xf numFmtId="0" fontId="2" fillId="0" borderId="24" xfId="50" applyFont="1" applyBorder="1" applyAlignment="1" applyProtection="1">
      <alignment horizontal="center" vertical="center"/>
      <protection locked="0"/>
    </xf>
    <xf numFmtId="0" fontId="2" fillId="0" borderId="23" xfId="50" applyFont="1" applyBorder="1" applyAlignment="1" applyProtection="1">
      <alignment horizontal="center" vertical="center"/>
      <protection locked="0"/>
    </xf>
    <xf numFmtId="0" fontId="2" fillId="0" borderId="0" xfId="50" applyFont="1" applyAlignment="1" applyProtection="1">
      <alignment/>
      <protection hidden="1"/>
    </xf>
    <xf numFmtId="0" fontId="1" fillId="0" borderId="0" xfId="50" applyFont="1" applyAlignment="1" applyProtection="1">
      <alignment horizontal="center" vertical="center"/>
      <protection hidden="1"/>
    </xf>
    <xf numFmtId="0" fontId="5" fillId="20" borderId="11" xfId="50" applyFont="1" applyFill="1" applyBorder="1" applyAlignment="1" applyProtection="1">
      <alignment horizontal="center" vertical="center" wrapText="1"/>
      <protection locked="0"/>
    </xf>
    <xf numFmtId="0" fontId="5" fillId="0" borderId="11" xfId="50" applyFont="1" applyBorder="1" applyAlignment="1" applyProtection="1">
      <alignment horizontal="center" vertical="center"/>
      <protection hidden="1"/>
    </xf>
    <xf numFmtId="0" fontId="5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vertical="center"/>
      <protection hidden="1"/>
    </xf>
    <xf numFmtId="0" fontId="5" fillId="20" borderId="20" xfId="50" applyFont="1" applyFill="1" applyBorder="1" applyAlignment="1" applyProtection="1">
      <alignment horizontal="center" vertical="center" wrapText="1"/>
      <protection hidden="1"/>
    </xf>
    <xf numFmtId="0" fontId="5" fillId="20" borderId="21" xfId="50" applyFont="1" applyFill="1" applyBorder="1" applyAlignment="1" applyProtection="1">
      <alignment horizontal="center" vertical="center" wrapText="1"/>
      <protection hidden="1"/>
    </xf>
    <xf numFmtId="0" fontId="2" fillId="0" borderId="37" xfId="50" applyFont="1" applyBorder="1" applyAlignment="1" applyProtection="1">
      <alignment horizontal="center" vertical="center"/>
      <protection hidden="1"/>
    </xf>
    <xf numFmtId="0" fontId="2" fillId="0" borderId="38" xfId="50" applyFont="1" applyBorder="1" applyAlignment="1" applyProtection="1">
      <alignment horizontal="center" vertical="center"/>
      <protection hidden="1"/>
    </xf>
    <xf numFmtId="0" fontId="5" fillId="20" borderId="22" xfId="50" applyFont="1" applyFill="1" applyBorder="1" applyAlignment="1" applyProtection="1">
      <alignment horizontal="center" vertical="center" wrapText="1"/>
      <protection hidden="1"/>
    </xf>
    <xf numFmtId="0" fontId="5" fillId="20" borderId="23" xfId="50" applyFont="1" applyFill="1" applyBorder="1" applyAlignment="1" applyProtection="1">
      <alignment horizontal="center" vertical="center" wrapText="1"/>
      <protection hidden="1"/>
    </xf>
    <xf numFmtId="0" fontId="9" fillId="0" borderId="0" xfId="50" applyFont="1" applyBorder="1" applyAlignment="1" applyProtection="1">
      <alignment horizontal="center" vertical="center"/>
      <protection hidden="1"/>
    </xf>
    <xf numFmtId="0" fontId="5" fillId="20" borderId="39" xfId="50" applyFont="1" applyFill="1" applyBorder="1" applyAlignment="1" applyProtection="1">
      <alignment horizontal="center" vertical="center" wrapText="1"/>
      <protection hidden="1"/>
    </xf>
    <xf numFmtId="0" fontId="5" fillId="20" borderId="15" xfId="50" applyFont="1" applyFill="1" applyBorder="1" applyAlignment="1" applyProtection="1">
      <alignment horizontal="center" vertical="center" wrapText="1"/>
      <protection hidden="1"/>
    </xf>
    <xf numFmtId="0" fontId="5" fillId="0" borderId="40" xfId="50" applyFont="1" applyBorder="1" applyAlignment="1" applyProtection="1">
      <alignment horizontal="center" vertical="center"/>
      <protection hidden="1"/>
    </xf>
    <xf numFmtId="0" fontId="5" fillId="20" borderId="41" xfId="50" applyFont="1" applyFill="1" applyBorder="1" applyAlignment="1" applyProtection="1">
      <alignment horizontal="center" vertical="center" wrapText="1"/>
      <protection hidden="1"/>
    </xf>
    <xf numFmtId="0" fontId="5" fillId="20" borderId="42" xfId="50" applyFont="1" applyFill="1" applyBorder="1" applyAlignment="1" applyProtection="1">
      <alignment horizontal="center" vertical="center" wrapText="1"/>
      <protection hidden="1"/>
    </xf>
    <xf numFmtId="0" fontId="2" fillId="0" borderId="43" xfId="50" applyFont="1" applyBorder="1" applyAlignment="1" applyProtection="1">
      <alignment horizontal="center" vertical="center"/>
      <protection hidden="1"/>
    </xf>
    <xf numFmtId="0" fontId="2" fillId="0" borderId="44" xfId="50" applyFont="1" applyBorder="1" applyAlignment="1" applyProtection="1">
      <alignment horizontal="center" vertical="center"/>
      <protection hidden="1"/>
    </xf>
    <xf numFmtId="0" fontId="2" fillId="0" borderId="18" xfId="50" applyFont="1" applyBorder="1" applyAlignment="1" applyProtection="1">
      <alignment horizontal="center" vertical="center"/>
      <protection hidden="1"/>
    </xf>
    <xf numFmtId="0" fontId="4" fillId="0" borderId="40" xfId="50" applyFont="1" applyBorder="1" applyAlignment="1" applyProtection="1">
      <alignment horizontal="center" vertical="center"/>
      <protection hidden="1"/>
    </xf>
    <xf numFmtId="164" fontId="1" fillId="0" borderId="0" xfId="50" applyNumberFormat="1" applyFont="1" applyAlignment="1" applyProtection="1">
      <alignment horizontal="center" vertical="center" shrinkToFit="1"/>
      <protection hidden="1"/>
    </xf>
    <xf numFmtId="0" fontId="7" fillId="0" borderId="33" xfId="50" applyFont="1" applyBorder="1" applyAlignment="1" applyProtection="1">
      <alignment horizontal="center" vertical="center"/>
      <protection hidden="1"/>
    </xf>
    <xf numFmtId="0" fontId="7" fillId="0" borderId="45" xfId="50" applyFont="1" applyBorder="1" applyAlignment="1" applyProtection="1">
      <alignment horizontal="center" vertical="center"/>
      <protection hidden="1"/>
    </xf>
    <xf numFmtId="0" fontId="7" fillId="0" borderId="46" xfId="50" applyFont="1" applyBorder="1" applyAlignment="1" applyProtection="1">
      <alignment horizontal="center" vertical="center"/>
      <protection hidden="1"/>
    </xf>
    <xf numFmtId="0" fontId="7" fillId="0" borderId="47" xfId="50" applyFont="1" applyBorder="1" applyAlignment="1" applyProtection="1">
      <alignment horizontal="center" vertical="center"/>
      <protection hidden="1"/>
    </xf>
    <xf numFmtId="0" fontId="2" fillId="0" borderId="37" xfId="50" applyFont="1" applyFill="1" applyBorder="1" applyAlignment="1" applyProtection="1">
      <alignment horizontal="center" vertical="center"/>
      <protection hidden="1"/>
    </xf>
    <xf numFmtId="0" fontId="2" fillId="27" borderId="48" xfId="50" applyFont="1" applyFill="1" applyBorder="1" applyAlignment="1" applyProtection="1">
      <alignment horizontal="center" vertical="center"/>
      <protection hidden="1"/>
    </xf>
    <xf numFmtId="0" fontId="5" fillId="20" borderId="49" xfId="50" applyFont="1" applyFill="1" applyBorder="1" applyAlignment="1" applyProtection="1">
      <alignment horizontal="center" vertical="center" wrapText="1"/>
      <protection hidden="1"/>
    </xf>
    <xf numFmtId="0" fontId="5" fillId="20" borderId="50" xfId="50" applyFont="1" applyFill="1" applyBorder="1" applyAlignment="1" applyProtection="1">
      <alignment horizontal="center" vertical="center" wrapText="1"/>
      <protection hidden="1"/>
    </xf>
    <xf numFmtId="0" fontId="2" fillId="27" borderId="12" xfId="50" applyFont="1" applyFill="1" applyBorder="1" applyAlignment="1" applyProtection="1">
      <alignment horizontal="center" vertical="center" wrapText="1"/>
      <protection hidden="1"/>
    </xf>
    <xf numFmtId="0" fontId="2" fillId="27" borderId="48" xfId="50" applyFont="1" applyFill="1" applyBorder="1" applyAlignment="1" applyProtection="1">
      <alignment horizontal="center" vertical="center" wrapText="1"/>
      <protection hidden="1"/>
    </xf>
    <xf numFmtId="0" fontId="2" fillId="27" borderId="16" xfId="50" applyFont="1" applyFill="1" applyBorder="1" applyAlignment="1" applyProtection="1">
      <alignment horizontal="center" vertical="center" wrapText="1"/>
      <protection hidden="1"/>
    </xf>
    <xf numFmtId="0" fontId="2" fillId="24" borderId="37" xfId="50" applyFont="1" applyFill="1" applyBorder="1" applyAlignment="1" applyProtection="1">
      <alignment horizontal="center" vertical="center"/>
      <protection hidden="1"/>
    </xf>
    <xf numFmtId="0" fontId="1" fillId="0" borderId="43" xfId="50" applyBorder="1" applyAlignment="1" applyProtection="1">
      <alignment horizontal="center" vertical="center"/>
      <protection hidden="1"/>
    </xf>
    <xf numFmtId="0" fontId="1" fillId="0" borderId="44" xfId="50" applyBorder="1" applyAlignment="1" applyProtection="1">
      <alignment horizontal="center" vertical="center"/>
      <protection hidden="1"/>
    </xf>
    <xf numFmtId="0" fontId="1" fillId="0" borderId="18" xfId="50" applyBorder="1" applyAlignment="1" applyProtection="1">
      <alignment horizontal="center" vertical="center"/>
      <protection hidden="1"/>
    </xf>
    <xf numFmtId="0" fontId="2" fillId="0" borderId="51" xfId="50" applyFont="1" applyBorder="1" applyAlignment="1" applyProtection="1">
      <alignment horizontal="center" vertical="center" shrinkToFit="1"/>
      <protection hidden="1"/>
    </xf>
    <xf numFmtId="0" fontId="2" fillId="0" borderId="52" xfId="50" applyFont="1" applyFill="1" applyBorder="1" applyAlignment="1" applyProtection="1">
      <alignment horizontal="center" vertical="center" wrapText="1"/>
      <protection hidden="1"/>
    </xf>
    <xf numFmtId="0" fontId="2" fillId="0" borderId="38" xfId="50" applyFont="1" applyBorder="1" applyAlignment="1" applyProtection="1">
      <alignment horizontal="center" vertical="center" wrapText="1"/>
      <protection hidden="1"/>
    </xf>
    <xf numFmtId="0" fontId="4" fillId="20" borderId="20" xfId="50" applyFont="1" applyFill="1" applyBorder="1" applyAlignment="1" applyProtection="1">
      <alignment horizontal="center" vertical="center" wrapText="1"/>
      <protection hidden="1"/>
    </xf>
    <xf numFmtId="0" fontId="4" fillId="20" borderId="21" xfId="50" applyFont="1" applyFill="1" applyBorder="1" applyAlignment="1" applyProtection="1">
      <alignment horizontal="center" vertical="center" wrapText="1"/>
      <protection hidden="1"/>
    </xf>
    <xf numFmtId="0" fontId="2" fillId="0" borderId="52" xfId="50" applyFont="1" applyBorder="1" applyAlignment="1" applyProtection="1">
      <alignment horizontal="center" vertical="center" wrapText="1"/>
      <protection hidden="1"/>
    </xf>
    <xf numFmtId="0" fontId="2" fillId="24" borderId="52" xfId="50" applyFont="1" applyFill="1" applyBorder="1" applyAlignment="1" applyProtection="1">
      <alignment horizontal="center" vertical="center" wrapText="1"/>
      <protection hidden="1"/>
    </xf>
    <xf numFmtId="0" fontId="5" fillId="0" borderId="41" xfId="50" applyFont="1" applyBorder="1" applyAlignment="1" applyProtection="1">
      <alignment horizontal="center" vertical="center"/>
      <protection hidden="1"/>
    </xf>
    <xf numFmtId="0" fontId="5" fillId="0" borderId="22" xfId="50" applyFont="1" applyBorder="1" applyAlignment="1" applyProtection="1">
      <alignment horizontal="center" vertical="center"/>
      <protection hidden="1"/>
    </xf>
    <xf numFmtId="0" fontId="5" fillId="0" borderId="42" xfId="50" applyFont="1" applyBorder="1" applyAlignment="1" applyProtection="1">
      <alignment horizontal="center" vertical="center"/>
      <protection hidden="1"/>
    </xf>
    <xf numFmtId="0" fontId="5" fillId="0" borderId="23" xfId="50" applyFont="1" applyBorder="1" applyAlignment="1" applyProtection="1">
      <alignment horizontal="center" vertical="center"/>
      <protection hidden="1"/>
    </xf>
    <xf numFmtId="0" fontId="4" fillId="20" borderId="22" xfId="50" applyFont="1" applyFill="1" applyBorder="1" applyAlignment="1" applyProtection="1">
      <alignment horizontal="center" vertical="center" wrapText="1"/>
      <protection hidden="1"/>
    </xf>
    <xf numFmtId="0" fontId="4" fillId="20" borderId="23" xfId="50" applyFont="1" applyFill="1" applyBorder="1" applyAlignment="1" applyProtection="1">
      <alignment horizontal="center" vertical="center" wrapText="1"/>
      <protection hidden="1"/>
    </xf>
    <xf numFmtId="0" fontId="2" fillId="0" borderId="51" xfId="50" applyFont="1" applyBorder="1" applyAlignment="1" applyProtection="1">
      <alignment horizontal="center" vertical="center"/>
      <protection hidden="1"/>
    </xf>
    <xf numFmtId="0" fontId="2" fillId="0" borderId="37" xfId="50" applyFont="1" applyBorder="1" applyAlignment="1" applyProtection="1">
      <alignment horizontal="center" vertical="center" wrapText="1"/>
      <protection hidden="1"/>
    </xf>
    <xf numFmtId="0" fontId="2" fillId="0" borderId="11" xfId="50" applyFont="1" applyBorder="1" applyAlignment="1" applyProtection="1">
      <alignment horizontal="center" vertical="center" wrapText="1"/>
      <protection hidden="1"/>
    </xf>
    <xf numFmtId="0" fontId="5" fillId="20" borderId="16" xfId="50" applyFont="1" applyFill="1" applyBorder="1" applyAlignment="1" applyProtection="1">
      <alignment horizontal="center" vertical="center"/>
      <protection hidden="1"/>
    </xf>
    <xf numFmtId="0" fontId="5" fillId="20" borderId="21" xfId="50" applyFont="1" applyFill="1" applyBorder="1" applyAlignment="1" applyProtection="1">
      <alignment horizontal="center" vertical="center"/>
      <protection hidden="1"/>
    </xf>
    <xf numFmtId="0" fontId="2" fillId="0" borderId="53" xfId="50" applyFont="1" applyBorder="1" applyAlignment="1" applyProtection="1">
      <alignment horizontal="center" vertical="center"/>
      <protection hidden="1"/>
    </xf>
    <xf numFmtId="0" fontId="5" fillId="20" borderId="54" xfId="50" applyFont="1" applyFill="1" applyBorder="1" applyAlignment="1" applyProtection="1">
      <alignment horizontal="center" vertical="center"/>
      <protection hidden="1"/>
    </xf>
    <xf numFmtId="0" fontId="5" fillId="20" borderId="23" xfId="50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horizontal="center" vertical="center"/>
      <protection hidden="1"/>
    </xf>
    <xf numFmtId="0" fontId="5" fillId="20" borderId="55" xfId="50" applyFont="1" applyFill="1" applyBorder="1" applyAlignment="1" applyProtection="1">
      <alignment horizontal="center" vertical="center"/>
      <protection hidden="1"/>
    </xf>
    <xf numFmtId="0" fontId="5" fillId="20" borderId="19" xfId="50" applyFont="1" applyFill="1" applyBorder="1" applyAlignment="1" applyProtection="1">
      <alignment horizontal="center" vertical="center"/>
      <protection hidden="1"/>
    </xf>
    <xf numFmtId="0" fontId="5" fillId="20" borderId="22" xfId="50" applyFont="1" applyFill="1" applyBorder="1" applyAlignment="1" applyProtection="1">
      <alignment horizontal="center" vertical="center"/>
      <protection hidden="1"/>
    </xf>
    <xf numFmtId="0" fontId="5" fillId="20" borderId="20" xfId="50" applyFont="1" applyFill="1" applyBorder="1" applyAlignment="1" applyProtection="1">
      <alignment horizontal="center" vertical="center"/>
      <protection hidden="1"/>
    </xf>
    <xf numFmtId="0" fontId="9" fillId="0" borderId="40" xfId="50" applyFont="1" applyBorder="1" applyAlignment="1" applyProtection="1">
      <alignment horizontal="center" vertical="center"/>
      <protection hidden="1"/>
    </xf>
    <xf numFmtId="0" fontId="5" fillId="20" borderId="56" xfId="50" applyFont="1" applyFill="1" applyBorder="1" applyAlignment="1" applyProtection="1">
      <alignment horizontal="center" vertical="center" wrapText="1"/>
      <protection locked="0"/>
    </xf>
    <xf numFmtId="0" fontId="5" fillId="20" borderId="57" xfId="50" applyFont="1" applyFill="1" applyBorder="1" applyAlignment="1" applyProtection="1">
      <alignment horizontal="center" vertical="center" wrapText="1"/>
      <protection locked="0"/>
    </xf>
    <xf numFmtId="0" fontId="2" fillId="0" borderId="37" xfId="50" applyFont="1" applyBorder="1" applyAlignment="1" applyProtection="1">
      <alignment horizontal="center" vertical="center" wrapText="1"/>
      <protection locked="0"/>
    </xf>
    <xf numFmtId="0" fontId="2" fillId="0" borderId="38" xfId="50" applyFont="1" applyBorder="1" applyAlignment="1" applyProtection="1">
      <alignment horizontal="center" vertical="center" wrapText="1"/>
      <protection locked="0"/>
    </xf>
    <xf numFmtId="0" fontId="5" fillId="0" borderId="58" xfId="50" applyFont="1" applyBorder="1" applyAlignment="1" applyProtection="1">
      <alignment horizontal="center" vertical="center"/>
      <protection hidden="1"/>
    </xf>
    <xf numFmtId="0" fontId="5" fillId="20" borderId="41" xfId="50" applyFont="1" applyFill="1" applyBorder="1" applyAlignment="1" applyProtection="1">
      <alignment horizontal="center" vertical="center"/>
      <protection hidden="1"/>
    </xf>
    <xf numFmtId="0" fontId="5" fillId="20" borderId="42" xfId="5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619125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609600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42187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22" width="5.28125" style="0" customWidth="1"/>
    <col min="23" max="24" width="5.7109375" style="0" customWidth="1"/>
  </cols>
  <sheetData>
    <row r="1" spans="1:22" ht="15.75" thickBot="1">
      <c r="A1" s="1"/>
      <c r="B1" s="1"/>
      <c r="C1" s="2">
        <v>6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37" t="s">
        <v>0</v>
      </c>
      <c r="Q1" s="137"/>
      <c r="R1" s="137"/>
      <c r="S1" s="4"/>
      <c r="T1" s="4"/>
      <c r="U1" s="1"/>
      <c r="V1" s="1"/>
    </row>
    <row r="2" spans="1:22" ht="16.5" customHeight="1" thickBot="1">
      <c r="A2" s="1"/>
      <c r="B2" s="1"/>
      <c r="C2" s="5"/>
      <c r="D2" s="1"/>
      <c r="E2" s="1"/>
      <c r="F2" s="6" t="s">
        <v>1</v>
      </c>
      <c r="G2" s="7" t="s">
        <v>2</v>
      </c>
      <c r="H2" s="1">
        <v>1</v>
      </c>
      <c r="I2" s="1"/>
      <c r="J2" s="8" t="s">
        <v>3</v>
      </c>
      <c r="K2" s="138">
        <f ca="1">TODAY()</f>
        <v>41429</v>
      </c>
      <c r="L2" s="138"/>
      <c r="M2" s="138"/>
      <c r="N2" s="138"/>
      <c r="O2" s="1"/>
      <c r="P2" s="139" t="s">
        <v>4</v>
      </c>
      <c r="Q2" s="139"/>
      <c r="R2" s="141"/>
      <c r="S2" s="9"/>
      <c r="T2" s="9"/>
      <c r="U2" s="10"/>
      <c r="V2" s="9"/>
    </row>
    <row r="3" spans="1:22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0"/>
      <c r="Q3" s="140"/>
      <c r="R3" s="142"/>
      <c r="S3" s="9"/>
      <c r="T3" s="9"/>
      <c r="U3" s="9"/>
      <c r="V3" s="9"/>
    </row>
    <row r="4" spans="1:22" ht="15">
      <c r="A4" s="1"/>
      <c r="B4" s="1"/>
      <c r="C4" s="5"/>
      <c r="D4" s="1"/>
      <c r="E4" s="1"/>
      <c r="F4" s="11"/>
      <c r="G4" s="134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5"/>
      <c r="D5" s="1"/>
      <c r="E5" s="1"/>
      <c r="F5" s="11" t="s">
        <v>6</v>
      </c>
      <c r="G5" s="135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5"/>
      <c r="D6" s="1"/>
      <c r="E6" s="1"/>
      <c r="F6" s="3"/>
      <c r="G6" s="136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2"/>
      <c r="V6" s="1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7" t="s">
        <v>30</v>
      </c>
      <c r="B9" s="17">
        <v>17</v>
      </c>
      <c r="C9" s="18">
        <f aca="true" ca="1" t="shared" si="0" ref="C9:C14">OFFSET(C9,8,0)</f>
        <v>1</v>
      </c>
      <c r="D9" s="19" t="s">
        <v>31</v>
      </c>
      <c r="E9" s="17" t="s">
        <v>32</v>
      </c>
      <c r="F9" s="17">
        <v>42</v>
      </c>
      <c r="G9" s="20" t="s">
        <v>33</v>
      </c>
      <c r="H9" s="21" t="s">
        <v>34</v>
      </c>
      <c r="I9" s="22"/>
      <c r="J9" s="22"/>
      <c r="K9" s="21" t="s">
        <v>35</v>
      </c>
      <c r="L9" s="22"/>
      <c r="M9" s="22"/>
      <c r="N9" s="21" t="s">
        <v>35</v>
      </c>
      <c r="O9" s="22"/>
      <c r="P9" s="22"/>
      <c r="Q9" s="21" t="s">
        <v>36</v>
      </c>
      <c r="R9" s="22"/>
      <c r="S9" s="22"/>
      <c r="T9" s="22"/>
      <c r="U9" s="21" t="s">
        <v>37</v>
      </c>
      <c r="V9" s="22"/>
    </row>
    <row r="10" spans="1:22" ht="34.5" customHeight="1">
      <c r="A10" s="17" t="s">
        <v>30</v>
      </c>
      <c r="B10" s="17">
        <v>17</v>
      </c>
      <c r="C10" s="18">
        <f ca="1" t="shared" si="0"/>
        <v>2</v>
      </c>
      <c r="D10" s="19" t="s">
        <v>38</v>
      </c>
      <c r="E10" s="17" t="s">
        <v>32</v>
      </c>
      <c r="F10" s="17">
        <v>46</v>
      </c>
      <c r="G10" s="20" t="s">
        <v>33</v>
      </c>
      <c r="H10" s="21" t="s">
        <v>35</v>
      </c>
      <c r="I10" s="22"/>
      <c r="J10" s="22"/>
      <c r="K10" s="22"/>
      <c r="L10" s="22"/>
      <c r="M10" s="21" t="s">
        <v>39</v>
      </c>
      <c r="N10" s="22"/>
      <c r="O10" s="21" t="s">
        <v>40</v>
      </c>
      <c r="P10" s="22"/>
      <c r="Q10" s="22"/>
      <c r="R10" s="21" t="s">
        <v>41</v>
      </c>
      <c r="S10" s="22"/>
      <c r="T10" s="22"/>
      <c r="U10" s="22"/>
      <c r="V10" s="21" t="s">
        <v>35</v>
      </c>
    </row>
    <row r="11" spans="1:22" ht="34.5" customHeight="1">
      <c r="A11" s="17" t="s">
        <v>42</v>
      </c>
      <c r="B11" s="17">
        <v>85</v>
      </c>
      <c r="C11" s="18">
        <f ca="1" t="shared" si="0"/>
        <v>3</v>
      </c>
      <c r="D11" s="19" t="s">
        <v>43</v>
      </c>
      <c r="E11" s="17" t="s">
        <v>32</v>
      </c>
      <c r="F11" s="17">
        <v>49</v>
      </c>
      <c r="G11" s="20" t="s">
        <v>44</v>
      </c>
      <c r="H11" s="22"/>
      <c r="I11" s="21" t="s">
        <v>37</v>
      </c>
      <c r="J11" s="22"/>
      <c r="K11" s="22"/>
      <c r="L11" s="21" t="s">
        <v>45</v>
      </c>
      <c r="M11" s="22"/>
      <c r="N11" s="21" t="s">
        <v>35</v>
      </c>
      <c r="O11" s="22"/>
      <c r="P11" s="22"/>
      <c r="Q11" s="22"/>
      <c r="R11" s="22"/>
      <c r="S11" s="21" t="s">
        <v>35</v>
      </c>
      <c r="T11" s="22"/>
      <c r="U11" s="22"/>
      <c r="V11" s="21" t="s">
        <v>46</v>
      </c>
    </row>
    <row r="12" spans="1:22" ht="34.5" customHeight="1">
      <c r="A12" s="17" t="s">
        <v>42</v>
      </c>
      <c r="B12" s="17">
        <v>44</v>
      </c>
      <c r="C12" s="18">
        <f ca="1" t="shared" si="0"/>
        <v>4</v>
      </c>
      <c r="D12" s="19" t="s">
        <v>47</v>
      </c>
      <c r="E12" s="17" t="s">
        <v>32</v>
      </c>
      <c r="F12" s="17">
        <v>51</v>
      </c>
      <c r="G12" s="20" t="s">
        <v>48</v>
      </c>
      <c r="H12" s="22"/>
      <c r="I12" s="21" t="s">
        <v>35</v>
      </c>
      <c r="J12" s="22"/>
      <c r="K12" s="21" t="s">
        <v>35</v>
      </c>
      <c r="L12" s="22"/>
      <c r="M12" s="22"/>
      <c r="N12" s="22"/>
      <c r="O12" s="22"/>
      <c r="P12" s="21" t="s">
        <v>39</v>
      </c>
      <c r="Q12" s="22"/>
      <c r="R12" s="21" t="s">
        <v>37</v>
      </c>
      <c r="S12" s="22"/>
      <c r="T12" s="21" t="s">
        <v>41</v>
      </c>
      <c r="U12" s="22"/>
      <c r="V12" s="22"/>
    </row>
    <row r="13" spans="1:22" ht="34.5" customHeight="1">
      <c r="A13" s="17" t="s">
        <v>42</v>
      </c>
      <c r="B13" s="17">
        <v>49</v>
      </c>
      <c r="C13" s="18">
        <f ca="1" t="shared" si="0"/>
        <v>5</v>
      </c>
      <c r="D13" s="19" t="s">
        <v>49</v>
      </c>
      <c r="E13" s="17" t="s">
        <v>32</v>
      </c>
      <c r="F13" s="17">
        <v>51</v>
      </c>
      <c r="G13" s="20" t="s">
        <v>50</v>
      </c>
      <c r="H13" s="22"/>
      <c r="I13" s="22"/>
      <c r="J13" s="21" t="s">
        <v>51</v>
      </c>
      <c r="K13" s="22"/>
      <c r="L13" s="22"/>
      <c r="M13" s="21" t="s">
        <v>41</v>
      </c>
      <c r="N13" s="22"/>
      <c r="O13" s="22"/>
      <c r="P13" s="21" t="s">
        <v>52</v>
      </c>
      <c r="Q13" s="22"/>
      <c r="R13" s="22"/>
      <c r="S13" s="21" t="s">
        <v>35</v>
      </c>
      <c r="T13" s="22"/>
      <c r="U13" s="21" t="s">
        <v>35</v>
      </c>
      <c r="V13" s="22"/>
    </row>
    <row r="14" spans="1:22" ht="34.5" customHeight="1">
      <c r="A14" s="17" t="s">
        <v>42</v>
      </c>
      <c r="B14" s="17">
        <v>72</v>
      </c>
      <c r="C14" s="18">
        <f ca="1" t="shared" si="0"/>
        <v>6</v>
      </c>
      <c r="D14" s="19" t="s">
        <v>53</v>
      </c>
      <c r="E14" s="17" t="s">
        <v>32</v>
      </c>
      <c r="F14" s="17">
        <v>52</v>
      </c>
      <c r="G14" s="20" t="s">
        <v>54</v>
      </c>
      <c r="H14" s="22"/>
      <c r="I14" s="22"/>
      <c r="J14" s="21" t="s">
        <v>35</v>
      </c>
      <c r="K14" s="22"/>
      <c r="L14" s="21" t="s">
        <v>35</v>
      </c>
      <c r="M14" s="22"/>
      <c r="N14" s="22"/>
      <c r="O14" s="21" t="s">
        <v>37</v>
      </c>
      <c r="P14" s="22"/>
      <c r="Q14" s="21" t="s">
        <v>35</v>
      </c>
      <c r="R14" s="22"/>
      <c r="S14" s="22"/>
      <c r="T14" s="21" t="s">
        <v>35</v>
      </c>
      <c r="U14" s="22"/>
      <c r="V14" s="22"/>
    </row>
    <row r="15" spans="1:22" ht="24" customHeight="1" thickBot="1">
      <c r="A15" s="1"/>
      <c r="B15" s="1"/>
      <c r="C15" s="5"/>
      <c r="D15" s="23"/>
      <c r="E15" s="23"/>
      <c r="F15" s="23"/>
      <c r="G15" s="23"/>
      <c r="H15" s="3"/>
      <c r="I15" s="3"/>
      <c r="J15" s="3"/>
      <c r="K15" s="3"/>
      <c r="L15" s="3"/>
      <c r="M15" s="128"/>
      <c r="N15" s="128"/>
      <c r="O15" s="128"/>
      <c r="P15" s="128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4" t="s">
        <v>55</v>
      </c>
      <c r="G16" s="25" t="s">
        <v>14</v>
      </c>
      <c r="H16" s="26" t="s">
        <v>56</v>
      </c>
      <c r="I16" s="27" t="s">
        <v>57</v>
      </c>
      <c r="J16" s="27" t="s">
        <v>58</v>
      </c>
      <c r="K16" s="27" t="s">
        <v>59</v>
      </c>
      <c r="L16" s="28" t="s">
        <v>60</v>
      </c>
      <c r="M16" s="129" t="s">
        <v>61</v>
      </c>
      <c r="N16" s="130"/>
      <c r="O16" s="29" t="s">
        <v>62</v>
      </c>
      <c r="P16" s="124" t="s">
        <v>63</v>
      </c>
      <c r="Q16" s="125"/>
      <c r="R16" s="3"/>
      <c r="S16" s="30"/>
      <c r="T16" s="131" t="s">
        <v>64</v>
      </c>
      <c r="U16" s="131"/>
      <c r="V16" s="3"/>
    </row>
    <row r="17" spans="1:22" ht="27" customHeight="1" thickBot="1">
      <c r="A17" s="17" t="str">
        <f aca="true" ca="1" t="shared" si="1" ref="A17:B22">OFFSET(A17,-8,0)</f>
        <v>PC</v>
      </c>
      <c r="B17" s="17">
        <f ca="1" t="shared" si="1"/>
        <v>17</v>
      </c>
      <c r="C17" s="13">
        <v>1</v>
      </c>
      <c r="D17" s="31" t="str">
        <f aca="true" ca="1" t="shared" si="2" ref="D17:E22">OFFSET(D17,-8,0)</f>
        <v>VIEU Melanie</v>
      </c>
      <c r="E17" s="17" t="str">
        <f ca="1" t="shared" si="2"/>
        <v>M</v>
      </c>
      <c r="F17" s="17">
        <v>27</v>
      </c>
      <c r="G17" s="17" t="str">
        <f aca="true" ca="1" t="shared" si="3" ref="G17:G22">OFFSET(G17,-8,0)</f>
        <v>ENTENTE ROCHELAUNIS JUDO</v>
      </c>
      <c r="H17" s="32">
        <v>10</v>
      </c>
      <c r="I17" s="33">
        <v>0</v>
      </c>
      <c r="J17" s="33">
        <v>0</v>
      </c>
      <c r="K17" s="33">
        <v>10</v>
      </c>
      <c r="L17" s="34">
        <v>10</v>
      </c>
      <c r="M17" s="132">
        <f aca="true" t="shared" si="4" ref="M17:M22">SUM(H17:L17)</f>
        <v>30</v>
      </c>
      <c r="N17" s="133"/>
      <c r="O17" s="29"/>
      <c r="P17" s="124">
        <f aca="true" ca="1" t="shared" si="5" ref="P17:P22">SUM(OFFSET(P17,0,-10),OFFSET(P17,0,-3))</f>
        <v>57</v>
      </c>
      <c r="Q17" s="125"/>
      <c r="R17" s="3"/>
      <c r="S17" s="3"/>
      <c r="T17" s="26" t="s">
        <v>65</v>
      </c>
      <c r="U17" s="28" t="s">
        <v>66</v>
      </c>
      <c r="V17" s="3"/>
    </row>
    <row r="18" spans="1:22" ht="27" customHeight="1" thickBot="1">
      <c r="A18" s="17" t="str">
        <f ca="1" t="shared" si="1"/>
        <v>PC</v>
      </c>
      <c r="B18" s="17">
        <f ca="1" t="shared" si="1"/>
        <v>17</v>
      </c>
      <c r="C18" s="13">
        <v>2</v>
      </c>
      <c r="D18" s="31" t="str">
        <f ca="1" t="shared" si="2"/>
        <v>VIEU Elodie</v>
      </c>
      <c r="E18" s="17" t="str">
        <f ca="1" t="shared" si="2"/>
        <v>M</v>
      </c>
      <c r="F18" s="17">
        <v>70</v>
      </c>
      <c r="G18" s="17" t="str">
        <f ca="1" t="shared" si="3"/>
        <v>ENTENTE ROCHELAUNIS JUDO</v>
      </c>
      <c r="H18" s="35">
        <v>0</v>
      </c>
      <c r="I18" s="36">
        <v>0</v>
      </c>
      <c r="J18" s="36">
        <v>0</v>
      </c>
      <c r="K18" s="36">
        <v>0</v>
      </c>
      <c r="L18" s="37">
        <v>0</v>
      </c>
      <c r="M18" s="122">
        <f t="shared" si="4"/>
        <v>0</v>
      </c>
      <c r="N18" s="123"/>
      <c r="O18" s="29"/>
      <c r="P18" s="124">
        <f ca="1" t="shared" si="5"/>
        <v>70</v>
      </c>
      <c r="Q18" s="125"/>
      <c r="R18" s="3"/>
      <c r="S18" s="3"/>
      <c r="T18" s="38">
        <v>7</v>
      </c>
      <c r="U18" s="39">
        <v>10</v>
      </c>
      <c r="V18" s="3"/>
    </row>
    <row r="19" spans="1:22" ht="27" customHeight="1">
      <c r="A19" s="17" t="str">
        <f ca="1" t="shared" si="1"/>
        <v>PDL</v>
      </c>
      <c r="B19" s="17">
        <f ca="1" t="shared" si="1"/>
        <v>85</v>
      </c>
      <c r="C19" s="13">
        <v>3</v>
      </c>
      <c r="D19" s="31" t="str">
        <f ca="1" t="shared" si="2"/>
        <v>MARTIN Maelle</v>
      </c>
      <c r="E19" s="17" t="str">
        <f ca="1" t="shared" si="2"/>
        <v>M</v>
      </c>
      <c r="F19" s="17">
        <v>20</v>
      </c>
      <c r="G19" s="17" t="str">
        <f ca="1" t="shared" si="3"/>
        <v>AIZENAY JUDO CLUB</v>
      </c>
      <c r="H19" s="35">
        <v>10</v>
      </c>
      <c r="I19" s="36">
        <v>10</v>
      </c>
      <c r="J19" s="36">
        <v>0</v>
      </c>
      <c r="K19" s="36">
        <v>0</v>
      </c>
      <c r="L19" s="37">
        <v>10</v>
      </c>
      <c r="M19" s="122">
        <f t="shared" si="4"/>
        <v>30</v>
      </c>
      <c r="N19" s="123"/>
      <c r="O19" s="29"/>
      <c r="P19" s="124">
        <f ca="1" t="shared" si="5"/>
        <v>50</v>
      </c>
      <c r="Q19" s="125"/>
      <c r="R19" s="3"/>
      <c r="S19" s="3"/>
      <c r="T19" s="3"/>
      <c r="U19" s="3"/>
      <c r="V19" s="3"/>
    </row>
    <row r="20" spans="1:22" ht="27" customHeight="1">
      <c r="A20" s="17" t="str">
        <f ca="1" t="shared" si="1"/>
        <v>PDL</v>
      </c>
      <c r="B20" s="17">
        <f ca="1" t="shared" si="1"/>
        <v>44</v>
      </c>
      <c r="C20" s="13">
        <v>4</v>
      </c>
      <c r="D20" s="31" t="str">
        <f ca="1" t="shared" si="2"/>
        <v>LEBOT Charline</v>
      </c>
      <c r="E20" s="17" t="str">
        <f ca="1" t="shared" si="2"/>
        <v>M</v>
      </c>
      <c r="F20" s="17">
        <v>40</v>
      </c>
      <c r="G20" s="17" t="str">
        <f ca="1" t="shared" si="3"/>
        <v>ASB REZE</v>
      </c>
      <c r="H20" s="35">
        <v>0</v>
      </c>
      <c r="I20" s="36">
        <v>0</v>
      </c>
      <c r="J20" s="36">
        <v>0</v>
      </c>
      <c r="K20" s="36">
        <v>10</v>
      </c>
      <c r="L20" s="37">
        <v>0</v>
      </c>
      <c r="M20" s="122">
        <f t="shared" si="4"/>
        <v>10</v>
      </c>
      <c r="N20" s="123"/>
      <c r="O20" s="29"/>
      <c r="P20" s="124">
        <f ca="1" t="shared" si="5"/>
        <v>50</v>
      </c>
      <c r="Q20" s="125"/>
      <c r="R20" s="3"/>
      <c r="S20" s="3"/>
      <c r="T20" s="3"/>
      <c r="U20" s="3"/>
      <c r="V20" s="3"/>
    </row>
    <row r="21" spans="1:22" ht="27" customHeight="1">
      <c r="A21" s="17" t="str">
        <f ca="1" t="shared" si="1"/>
        <v>PDL</v>
      </c>
      <c r="B21" s="17">
        <f ca="1" t="shared" si="1"/>
        <v>49</v>
      </c>
      <c r="C21" s="13">
        <v>5</v>
      </c>
      <c r="D21" s="31" t="str">
        <f ca="1" t="shared" si="2"/>
        <v>RESSEGUIER Morgane</v>
      </c>
      <c r="E21" s="17" t="str">
        <f ca="1" t="shared" si="2"/>
        <v>M</v>
      </c>
      <c r="F21" s="17">
        <v>0</v>
      </c>
      <c r="G21" s="17" t="str">
        <f ca="1" t="shared" si="3"/>
        <v>J CLUB DU LAYON</v>
      </c>
      <c r="H21" s="35">
        <v>7</v>
      </c>
      <c r="I21" s="36">
        <v>0</v>
      </c>
      <c r="J21" s="36">
        <v>0</v>
      </c>
      <c r="K21" s="36">
        <v>0</v>
      </c>
      <c r="L21" s="37">
        <v>0</v>
      </c>
      <c r="M21" s="122">
        <f t="shared" si="4"/>
        <v>7</v>
      </c>
      <c r="N21" s="123"/>
      <c r="O21" s="29"/>
      <c r="P21" s="124">
        <f ca="1" t="shared" si="5"/>
        <v>7</v>
      </c>
      <c r="Q21" s="125"/>
      <c r="R21" s="3"/>
      <c r="S21" s="3"/>
      <c r="T21" s="3"/>
      <c r="U21" s="3"/>
      <c r="V21" s="3"/>
    </row>
    <row r="22" spans="1:22" ht="27" customHeight="1" thickBot="1">
      <c r="A22" s="17" t="str">
        <f ca="1" t="shared" si="1"/>
        <v>PDL</v>
      </c>
      <c r="B22" s="17">
        <f ca="1" t="shared" si="1"/>
        <v>72</v>
      </c>
      <c r="C22" s="13">
        <v>6</v>
      </c>
      <c r="D22" s="31" t="str">
        <f ca="1" t="shared" si="2"/>
        <v>BOUTIN Amelie</v>
      </c>
      <c r="E22" s="17" t="str">
        <f ca="1" t="shared" si="2"/>
        <v>M</v>
      </c>
      <c r="F22" s="17">
        <v>30</v>
      </c>
      <c r="G22" s="17" t="str">
        <f ca="1" t="shared" si="3"/>
        <v>US PRECIGNE</v>
      </c>
      <c r="H22" s="40">
        <v>0</v>
      </c>
      <c r="I22" s="41">
        <v>0</v>
      </c>
      <c r="J22" s="41">
        <v>10</v>
      </c>
      <c r="K22" s="41">
        <v>0</v>
      </c>
      <c r="L22" s="42">
        <v>0</v>
      </c>
      <c r="M22" s="126">
        <f t="shared" si="4"/>
        <v>10</v>
      </c>
      <c r="N22" s="127"/>
      <c r="O22" s="29"/>
      <c r="P22" s="124">
        <f ca="1" t="shared" si="5"/>
        <v>40</v>
      </c>
      <c r="Q22" s="125"/>
      <c r="R22" s="3"/>
      <c r="S22" s="3"/>
      <c r="T22" s="3"/>
      <c r="U22" s="3"/>
      <c r="V22" s="3"/>
    </row>
    <row r="23" spans="1:22" ht="15">
      <c r="A23" s="1"/>
      <c r="B23" s="1"/>
      <c r="C23" s="1"/>
      <c r="D23" s="43"/>
      <c r="E23" s="43"/>
      <c r="F23" s="43"/>
      <c r="G23" s="43"/>
      <c r="H23" s="43"/>
      <c r="I23" s="43"/>
      <c r="J23" s="43"/>
      <c r="K23" s="43"/>
      <c r="L23" s="43"/>
      <c r="M23" s="1"/>
      <c r="N23" s="1" t="s">
        <v>67</v>
      </c>
      <c r="O23" s="1"/>
      <c r="P23" s="1"/>
      <c r="Q23" s="1"/>
      <c r="R23" s="1"/>
      <c r="S23" s="1"/>
      <c r="T23" s="1"/>
      <c r="U23" s="1"/>
      <c r="V23" s="1"/>
    </row>
    <row r="24" spans="1:22" ht="15" hidden="1">
      <c r="A24" s="1"/>
      <c r="B24" s="1"/>
      <c r="C24" s="5">
        <f>COUNT(H17:L22)/2</f>
        <v>15</v>
      </c>
      <c r="D24" s="1"/>
      <c r="E24" s="1"/>
      <c r="F24" s="3"/>
      <c r="G24" s="44" t="s">
        <v>68</v>
      </c>
      <c r="H24" s="45">
        <v>1</v>
      </c>
      <c r="I24" s="45">
        <v>2</v>
      </c>
      <c r="J24" s="45">
        <v>3</v>
      </c>
      <c r="K24" s="45">
        <v>4</v>
      </c>
      <c r="L24" s="45">
        <v>5</v>
      </c>
      <c r="M24" s="45">
        <v>6</v>
      </c>
      <c r="N24" s="45">
        <v>7</v>
      </c>
      <c r="O24" s="45">
        <v>8</v>
      </c>
      <c r="P24" s="45">
        <v>9</v>
      </c>
      <c r="Q24" s="45">
        <v>10</v>
      </c>
      <c r="R24" s="45">
        <v>11</v>
      </c>
      <c r="S24" s="45">
        <v>12</v>
      </c>
      <c r="T24" s="45">
        <v>13</v>
      </c>
      <c r="U24" s="45">
        <v>14</v>
      </c>
      <c r="V24" s="45">
        <v>15</v>
      </c>
    </row>
    <row r="25" spans="1:22" ht="15" hidden="1">
      <c r="A25" s="1"/>
      <c r="B25" s="1"/>
      <c r="C25" s="5"/>
      <c r="D25" s="1"/>
      <c r="E25" s="1"/>
      <c r="F25" s="3"/>
      <c r="G25" s="44" t="s">
        <v>69</v>
      </c>
      <c r="H25" s="45">
        <v>1</v>
      </c>
      <c r="I25" s="45">
        <v>1</v>
      </c>
      <c r="J25" s="45">
        <v>1</v>
      </c>
      <c r="K25" s="45">
        <v>2</v>
      </c>
      <c r="L25" s="45">
        <v>2</v>
      </c>
      <c r="M25" s="45">
        <v>2</v>
      </c>
      <c r="N25" s="45">
        <v>3</v>
      </c>
      <c r="O25" s="45">
        <v>3</v>
      </c>
      <c r="P25" s="45">
        <v>3</v>
      </c>
      <c r="Q25" s="45">
        <v>4</v>
      </c>
      <c r="R25" s="45">
        <v>4</v>
      </c>
      <c r="S25" s="45">
        <v>4</v>
      </c>
      <c r="T25" s="45">
        <v>5</v>
      </c>
      <c r="U25" s="45">
        <v>5</v>
      </c>
      <c r="V25" s="45">
        <v>5</v>
      </c>
    </row>
    <row r="26" spans="1:22" ht="15" hidden="1">
      <c r="A26" s="1"/>
      <c r="B26" s="1"/>
      <c r="C26" s="5"/>
      <c r="D26" s="1"/>
      <c r="E26" s="1"/>
      <c r="F26" s="3"/>
      <c r="G26" s="44" t="s">
        <v>70</v>
      </c>
      <c r="H26" s="45">
        <v>1</v>
      </c>
      <c r="I26" s="45">
        <v>1</v>
      </c>
      <c r="J26" s="45">
        <v>1</v>
      </c>
      <c r="K26" s="45">
        <v>2</v>
      </c>
      <c r="L26" s="45">
        <v>2</v>
      </c>
      <c r="M26" s="45">
        <v>2</v>
      </c>
      <c r="N26" s="45">
        <v>3</v>
      </c>
      <c r="O26" s="45">
        <v>3</v>
      </c>
      <c r="P26" s="45">
        <v>3</v>
      </c>
      <c r="Q26" s="45">
        <v>4</v>
      </c>
      <c r="R26" s="45">
        <v>4</v>
      </c>
      <c r="S26" s="45">
        <v>4</v>
      </c>
      <c r="T26" s="45">
        <v>5</v>
      </c>
      <c r="U26" s="45">
        <v>5</v>
      </c>
      <c r="V26" s="45">
        <v>5</v>
      </c>
    </row>
    <row r="27" spans="1:22" ht="15">
      <c r="A27" s="1"/>
      <c r="B27" s="1"/>
      <c r="C27" s="5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</sheetData>
  <sheetProtection formatCells="0"/>
  <mergeCells count="22">
    <mergeCell ref="P1:R1"/>
    <mergeCell ref="K2:N2"/>
    <mergeCell ref="P2:P3"/>
    <mergeCell ref="Q2:Q3"/>
    <mergeCell ref="R2:R3"/>
    <mergeCell ref="T16:U16"/>
    <mergeCell ref="M17:N17"/>
    <mergeCell ref="P17:Q17"/>
    <mergeCell ref="G4:G6"/>
    <mergeCell ref="M20:N20"/>
    <mergeCell ref="P20:Q20"/>
    <mergeCell ref="M15:P15"/>
    <mergeCell ref="M16:N16"/>
    <mergeCell ref="P16:Q16"/>
    <mergeCell ref="M18:N18"/>
    <mergeCell ref="P18:Q18"/>
    <mergeCell ref="M19:N19"/>
    <mergeCell ref="P19:Q19"/>
    <mergeCell ref="M21:N21"/>
    <mergeCell ref="P21:Q21"/>
    <mergeCell ref="M22:N22"/>
    <mergeCell ref="P22:Q22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74" zoomScaleNormal="74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00390625" style="0" bestFit="1" customWidth="1"/>
    <col min="4" max="4" width="29.28125" style="0" customWidth="1"/>
    <col min="5" max="5" width="3.140625" style="0" customWidth="1"/>
    <col min="6" max="6" width="7.7109375" style="0" customWidth="1"/>
    <col min="7" max="7" width="27.421875" style="0" customWidth="1"/>
    <col min="8" max="26" width="5.57421875" style="0" customWidth="1"/>
    <col min="27" max="27" width="5.57421875" style="0" hidden="1" customWidth="1"/>
    <col min="28" max="28" width="5.57421875" style="0" customWidth="1"/>
  </cols>
  <sheetData>
    <row r="1" spans="1:28" ht="15.75" thickBot="1">
      <c r="A1" s="46"/>
      <c r="B1" s="46"/>
      <c r="C1" s="47">
        <v>7</v>
      </c>
      <c r="D1" s="48"/>
      <c r="E1" s="48"/>
      <c r="F1" s="49"/>
      <c r="G1" s="48"/>
      <c r="H1" s="48"/>
      <c r="I1" s="48"/>
      <c r="J1" s="48"/>
      <c r="K1" s="48"/>
      <c r="L1" s="48"/>
      <c r="M1" s="48"/>
      <c r="N1" s="48"/>
      <c r="O1" s="48"/>
      <c r="P1" s="137" t="s">
        <v>0</v>
      </c>
      <c r="Q1" s="137"/>
      <c r="R1" s="137"/>
      <c r="S1" s="48"/>
      <c r="T1" s="48"/>
      <c r="U1" s="48"/>
      <c r="V1" s="48"/>
      <c r="W1" s="50"/>
      <c r="X1" s="50"/>
      <c r="Y1" s="46"/>
      <c r="Z1" s="46"/>
      <c r="AA1" s="46"/>
      <c r="AB1" s="46"/>
    </row>
    <row r="2" spans="1:28" ht="16.5" customHeight="1" thickBot="1">
      <c r="A2" s="46"/>
      <c r="B2" s="46"/>
      <c r="C2" s="51"/>
      <c r="D2" s="48"/>
      <c r="E2" s="48"/>
      <c r="F2" s="52" t="s">
        <v>1</v>
      </c>
      <c r="G2" s="53" t="s">
        <v>71</v>
      </c>
      <c r="H2" s="48">
        <v>1</v>
      </c>
      <c r="I2" s="48"/>
      <c r="J2" s="54" t="s">
        <v>3</v>
      </c>
      <c r="K2" s="138">
        <f ca="1">TODAY()</f>
        <v>41429</v>
      </c>
      <c r="L2" s="138"/>
      <c r="M2" s="138"/>
      <c r="N2" s="138"/>
      <c r="O2" s="48"/>
      <c r="P2" s="139" t="s">
        <v>72</v>
      </c>
      <c r="Q2" s="139"/>
      <c r="R2" s="141"/>
      <c r="S2" s="55"/>
      <c r="T2" s="46"/>
      <c r="U2" s="46"/>
      <c r="V2" s="46"/>
      <c r="W2" s="46"/>
      <c r="X2" s="46"/>
      <c r="Y2" s="46"/>
      <c r="Z2" s="46"/>
      <c r="AA2" s="46"/>
      <c r="AB2" s="46"/>
    </row>
    <row r="3" spans="1:28" ht="13.5" customHeight="1" thickBot="1">
      <c r="A3" s="46"/>
      <c r="B3" s="46"/>
      <c r="C3" s="51"/>
      <c r="D3" s="48"/>
      <c r="E3" s="48"/>
      <c r="F3" s="49"/>
      <c r="G3" s="48"/>
      <c r="H3" s="48"/>
      <c r="I3" s="48"/>
      <c r="J3" s="48"/>
      <c r="K3" s="48"/>
      <c r="L3" s="48"/>
      <c r="M3" s="48"/>
      <c r="N3" s="48"/>
      <c r="O3" s="48"/>
      <c r="P3" s="140"/>
      <c r="Q3" s="140"/>
      <c r="R3" s="142"/>
      <c r="S3" s="48"/>
      <c r="T3" s="46"/>
      <c r="U3" s="46"/>
      <c r="V3" s="46"/>
      <c r="W3" s="46"/>
      <c r="X3" s="46"/>
      <c r="Y3" s="46"/>
      <c r="Z3" s="46"/>
      <c r="AA3" s="46"/>
      <c r="AB3" s="46"/>
    </row>
    <row r="4" spans="1:28" ht="15">
      <c r="A4" s="46"/>
      <c r="B4" s="46"/>
      <c r="C4" s="51"/>
      <c r="D4" s="48"/>
      <c r="E4" s="48"/>
      <c r="F4" s="56"/>
      <c r="G4" s="151"/>
      <c r="H4" s="48"/>
      <c r="I4" s="48"/>
      <c r="J4" s="48" t="s">
        <v>5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0"/>
      <c r="X4" s="50"/>
      <c r="Y4" s="46"/>
      <c r="Z4" s="46"/>
      <c r="AA4" s="46"/>
      <c r="AB4" s="46"/>
    </row>
    <row r="5" spans="1:28" ht="15">
      <c r="A5" s="46"/>
      <c r="B5" s="46"/>
      <c r="C5" s="51"/>
      <c r="D5" s="48"/>
      <c r="E5" s="48"/>
      <c r="F5" s="57" t="s">
        <v>6</v>
      </c>
      <c r="G5" s="152"/>
      <c r="H5" s="48"/>
      <c r="I5" s="48"/>
      <c r="J5" s="54" t="s">
        <v>7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0"/>
      <c r="X5" s="50"/>
      <c r="Y5" s="46"/>
      <c r="Z5" s="46"/>
      <c r="AA5" s="46"/>
      <c r="AB5" s="46"/>
    </row>
    <row r="6" spans="1:28" ht="15">
      <c r="A6" s="46"/>
      <c r="B6" s="46"/>
      <c r="C6" s="51"/>
      <c r="D6" s="48"/>
      <c r="E6" s="48"/>
      <c r="F6" s="49"/>
      <c r="G6" s="153"/>
      <c r="H6" s="54"/>
      <c r="I6" s="54"/>
      <c r="J6" s="54"/>
      <c r="K6" s="54"/>
      <c r="L6" s="48"/>
      <c r="M6" s="48"/>
      <c r="N6" s="48"/>
      <c r="O6" s="48"/>
      <c r="P6" s="48"/>
      <c r="Q6" s="48"/>
      <c r="R6" s="48"/>
      <c r="S6" s="48"/>
      <c r="T6" s="48"/>
      <c r="U6" s="55"/>
      <c r="V6" s="48"/>
      <c r="W6" s="50"/>
      <c r="X6" s="50"/>
      <c r="Y6" s="46"/>
      <c r="Z6" s="46"/>
      <c r="AA6" s="46"/>
      <c r="AB6" s="46"/>
    </row>
    <row r="8" spans="1:28" ht="19.5" customHeight="1">
      <c r="A8" s="58" t="s">
        <v>8</v>
      </c>
      <c r="B8" s="58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73</v>
      </c>
      <c r="K8" s="59" t="s">
        <v>15</v>
      </c>
      <c r="L8" s="16" t="s">
        <v>19</v>
      </c>
      <c r="M8" s="16" t="s">
        <v>23</v>
      </c>
      <c r="N8" s="59" t="s">
        <v>74</v>
      </c>
      <c r="O8" s="16" t="s">
        <v>21</v>
      </c>
      <c r="P8" s="16" t="s">
        <v>27</v>
      </c>
      <c r="Q8" s="59" t="s">
        <v>75</v>
      </c>
      <c r="R8" s="60" t="s">
        <v>29</v>
      </c>
      <c r="S8" s="16" t="s">
        <v>18</v>
      </c>
      <c r="T8" s="60" t="s">
        <v>17</v>
      </c>
      <c r="U8" s="16" t="s">
        <v>76</v>
      </c>
      <c r="V8" s="60" t="s">
        <v>25</v>
      </c>
      <c r="W8" s="59" t="s">
        <v>28</v>
      </c>
      <c r="X8" s="16" t="s">
        <v>77</v>
      </c>
      <c r="Y8" s="16" t="s">
        <v>24</v>
      </c>
      <c r="Z8" s="16" t="s">
        <v>78</v>
      </c>
      <c r="AA8" s="61" t="s">
        <v>20</v>
      </c>
      <c r="AB8" s="16" t="s">
        <v>16</v>
      </c>
    </row>
    <row r="9" spans="1:28" ht="34.5" customHeight="1">
      <c r="A9" s="17" t="s">
        <v>42</v>
      </c>
      <c r="B9" s="17">
        <v>53</v>
      </c>
      <c r="C9" s="18">
        <f aca="true" ca="1" t="shared" si="0" ref="C9:C15">OFFSET(C9,9,0)</f>
        <v>1</v>
      </c>
      <c r="D9" s="62" t="s">
        <v>79</v>
      </c>
      <c r="E9" s="17" t="s">
        <v>32</v>
      </c>
      <c r="F9" s="17">
        <v>52</v>
      </c>
      <c r="G9" s="20" t="s">
        <v>80</v>
      </c>
      <c r="H9" s="22"/>
      <c r="I9" s="22"/>
      <c r="J9" s="22"/>
      <c r="K9" s="21"/>
      <c r="L9" s="22"/>
      <c r="M9" s="22"/>
      <c r="N9" s="22"/>
      <c r="O9" s="21" t="s">
        <v>35</v>
      </c>
      <c r="P9" s="22"/>
      <c r="Q9" s="22"/>
      <c r="R9" s="22"/>
      <c r="S9" s="21" t="s">
        <v>35</v>
      </c>
      <c r="T9" s="22"/>
      <c r="U9" s="22"/>
      <c r="V9" s="22"/>
      <c r="W9" s="21"/>
      <c r="X9" s="22"/>
      <c r="Y9" s="63" t="s">
        <v>35</v>
      </c>
      <c r="Z9" s="63" t="s">
        <v>35</v>
      </c>
      <c r="AA9" s="22"/>
      <c r="AB9" s="22"/>
    </row>
    <row r="10" spans="1:28" ht="34.5" customHeight="1">
      <c r="A10" s="17" t="s">
        <v>42</v>
      </c>
      <c r="B10" s="17">
        <v>53</v>
      </c>
      <c r="C10" s="18">
        <f ca="1" t="shared" si="0"/>
        <v>2</v>
      </c>
      <c r="D10" s="64" t="s">
        <v>81</v>
      </c>
      <c r="E10" s="17" t="s">
        <v>32</v>
      </c>
      <c r="F10" s="17">
        <v>58</v>
      </c>
      <c r="G10" s="20" t="s">
        <v>82</v>
      </c>
      <c r="H10" s="21" t="s">
        <v>36</v>
      </c>
      <c r="I10" s="22"/>
      <c r="J10" s="22"/>
      <c r="K10" s="21"/>
      <c r="L10" s="22"/>
      <c r="M10" s="22"/>
      <c r="N10" s="21"/>
      <c r="O10" s="22"/>
      <c r="P10" s="22"/>
      <c r="Q10" s="22"/>
      <c r="R10" s="21"/>
      <c r="S10" s="22"/>
      <c r="T10" s="22"/>
      <c r="U10" s="22"/>
      <c r="V10" s="21"/>
      <c r="W10" s="22"/>
      <c r="X10" s="22"/>
      <c r="Y10" s="22"/>
      <c r="Z10" s="22"/>
      <c r="AA10" s="63"/>
      <c r="AB10" s="22"/>
    </row>
    <row r="11" spans="1:28" ht="34.5" customHeight="1">
      <c r="A11" s="17" t="s">
        <v>42</v>
      </c>
      <c r="B11" s="17">
        <v>49</v>
      </c>
      <c r="C11" s="18">
        <f ca="1" t="shared" si="0"/>
        <v>3</v>
      </c>
      <c r="D11" s="64" t="s">
        <v>83</v>
      </c>
      <c r="E11" s="17" t="s">
        <v>32</v>
      </c>
      <c r="F11" s="17">
        <v>59</v>
      </c>
      <c r="G11" s="20" t="s">
        <v>84</v>
      </c>
      <c r="H11" s="22"/>
      <c r="I11" s="21" t="s">
        <v>35</v>
      </c>
      <c r="J11" s="22"/>
      <c r="K11" s="22"/>
      <c r="L11" s="21" t="s">
        <v>40</v>
      </c>
      <c r="M11" s="22"/>
      <c r="N11" s="22"/>
      <c r="O11" s="21" t="s">
        <v>37</v>
      </c>
      <c r="P11" s="22"/>
      <c r="Q11" s="22"/>
      <c r="R11" s="21"/>
      <c r="S11" s="22"/>
      <c r="T11" s="22"/>
      <c r="U11" s="21" t="s">
        <v>85</v>
      </c>
      <c r="V11" s="22"/>
      <c r="W11" s="22"/>
      <c r="X11" s="22"/>
      <c r="Y11" s="22"/>
      <c r="Z11" s="22"/>
      <c r="AA11" s="22"/>
      <c r="AB11" s="63" t="s">
        <v>39</v>
      </c>
    </row>
    <row r="12" spans="1:28" ht="34.5" customHeight="1">
      <c r="A12" s="17" t="s">
        <v>42</v>
      </c>
      <c r="B12" s="17">
        <v>53</v>
      </c>
      <c r="C12" s="18">
        <f ca="1" t="shared" si="0"/>
        <v>4</v>
      </c>
      <c r="D12" s="64" t="s">
        <v>86</v>
      </c>
      <c r="E12" s="17" t="s">
        <v>32</v>
      </c>
      <c r="F12" s="17">
        <v>60</v>
      </c>
      <c r="G12" s="20" t="s">
        <v>82</v>
      </c>
      <c r="H12" s="22"/>
      <c r="I12" s="22"/>
      <c r="J12" s="21" t="s">
        <v>37</v>
      </c>
      <c r="K12" s="22"/>
      <c r="L12" s="22"/>
      <c r="M12" s="21" t="s">
        <v>35</v>
      </c>
      <c r="N12" s="22"/>
      <c r="O12" s="22"/>
      <c r="P12" s="21" t="s">
        <v>35</v>
      </c>
      <c r="Q12" s="22"/>
      <c r="R12" s="22"/>
      <c r="S12" s="21" t="s">
        <v>45</v>
      </c>
      <c r="T12" s="22"/>
      <c r="U12" s="22"/>
      <c r="V12" s="21"/>
      <c r="W12" s="22"/>
      <c r="X12" s="22"/>
      <c r="Y12" s="22"/>
      <c r="Z12" s="22"/>
      <c r="AA12" s="22"/>
      <c r="AB12" s="63" t="s">
        <v>37</v>
      </c>
    </row>
    <row r="13" spans="1:28" ht="34.5" customHeight="1">
      <c r="A13" s="17" t="s">
        <v>42</v>
      </c>
      <c r="B13" s="17">
        <v>85</v>
      </c>
      <c r="C13" s="18">
        <f ca="1" t="shared" si="0"/>
        <v>5</v>
      </c>
      <c r="D13" s="64" t="s">
        <v>87</v>
      </c>
      <c r="E13" s="17" t="s">
        <v>32</v>
      </c>
      <c r="F13" s="17">
        <v>61</v>
      </c>
      <c r="G13" s="20" t="s">
        <v>88</v>
      </c>
      <c r="H13" s="22"/>
      <c r="I13" s="21" t="s">
        <v>45</v>
      </c>
      <c r="J13" s="22"/>
      <c r="K13" s="22"/>
      <c r="L13" s="22"/>
      <c r="M13" s="21" t="s">
        <v>45</v>
      </c>
      <c r="N13" s="22"/>
      <c r="O13" s="22"/>
      <c r="P13" s="22"/>
      <c r="Q13" s="21"/>
      <c r="R13" s="22"/>
      <c r="S13" s="22"/>
      <c r="T13" s="21"/>
      <c r="U13" s="22"/>
      <c r="V13" s="22"/>
      <c r="W13" s="21"/>
      <c r="X13" s="22"/>
      <c r="Y13" s="22"/>
      <c r="Z13" s="22"/>
      <c r="AA13" s="63"/>
      <c r="AB13" s="22"/>
    </row>
    <row r="14" spans="1:28" ht="34.5" customHeight="1">
      <c r="A14" s="17" t="s">
        <v>42</v>
      </c>
      <c r="B14" s="17">
        <v>72</v>
      </c>
      <c r="C14" s="18">
        <f ca="1" t="shared" si="0"/>
        <v>6</v>
      </c>
      <c r="D14" s="64" t="s">
        <v>89</v>
      </c>
      <c r="E14" s="17" t="s">
        <v>32</v>
      </c>
      <c r="F14" s="17">
        <v>64</v>
      </c>
      <c r="G14" s="20" t="s">
        <v>54</v>
      </c>
      <c r="H14" s="21" t="s">
        <v>35</v>
      </c>
      <c r="I14" s="22"/>
      <c r="J14" s="22"/>
      <c r="K14" s="22"/>
      <c r="L14" s="21" t="s">
        <v>39</v>
      </c>
      <c r="M14" s="22"/>
      <c r="N14" s="22"/>
      <c r="O14" s="22"/>
      <c r="P14" s="21" t="s">
        <v>45</v>
      </c>
      <c r="Q14" s="22"/>
      <c r="R14" s="22"/>
      <c r="S14" s="22"/>
      <c r="T14" s="21"/>
      <c r="U14" s="22"/>
      <c r="V14" s="22"/>
      <c r="W14" s="22"/>
      <c r="X14" s="21" t="s">
        <v>35</v>
      </c>
      <c r="Y14" s="63" t="s">
        <v>90</v>
      </c>
      <c r="Z14" s="22"/>
      <c r="AA14" s="22"/>
      <c r="AB14" s="22"/>
    </row>
    <row r="15" spans="1:28" ht="34.5" customHeight="1">
      <c r="A15" s="17" t="s">
        <v>42</v>
      </c>
      <c r="B15" s="17">
        <v>49</v>
      </c>
      <c r="C15" s="18">
        <f ca="1" t="shared" si="0"/>
        <v>7</v>
      </c>
      <c r="D15" s="62" t="s">
        <v>91</v>
      </c>
      <c r="E15" s="17" t="s">
        <v>32</v>
      </c>
      <c r="F15" s="17">
        <v>70</v>
      </c>
      <c r="G15" s="20" t="s">
        <v>92</v>
      </c>
      <c r="H15" s="22"/>
      <c r="I15" s="22"/>
      <c r="J15" s="21" t="s">
        <v>35</v>
      </c>
      <c r="K15" s="22"/>
      <c r="L15" s="22"/>
      <c r="M15" s="22"/>
      <c r="N15" s="21"/>
      <c r="O15" s="22"/>
      <c r="P15" s="22"/>
      <c r="Q15" s="21"/>
      <c r="R15" s="22"/>
      <c r="S15" s="22"/>
      <c r="T15" s="22"/>
      <c r="U15" s="21" t="s">
        <v>41</v>
      </c>
      <c r="V15" s="22"/>
      <c r="W15" s="22"/>
      <c r="X15" s="21" t="s">
        <v>37</v>
      </c>
      <c r="Y15" s="22"/>
      <c r="Z15" s="63" t="s">
        <v>45</v>
      </c>
      <c r="AA15" s="22"/>
      <c r="AB15" s="22"/>
    </row>
    <row r="16" spans="1:28" ht="24" customHeight="1" thickBot="1">
      <c r="A16" s="46"/>
      <c r="B16" s="46"/>
      <c r="C16" s="5"/>
      <c r="D16" s="23"/>
      <c r="E16" s="23"/>
      <c r="F16" s="23"/>
      <c r="G16" s="23"/>
      <c r="H16" s="3"/>
      <c r="I16" s="3"/>
      <c r="J16" s="3"/>
      <c r="K16" s="3"/>
      <c r="L16" s="3"/>
      <c r="M16" s="154" t="s">
        <v>93</v>
      </c>
      <c r="N16" s="154"/>
      <c r="O16" s="154"/>
      <c r="P16" s="154"/>
      <c r="Q16" s="3"/>
      <c r="R16" s="3"/>
      <c r="S16" s="3"/>
      <c r="T16" s="3"/>
      <c r="U16" s="3"/>
      <c r="V16" s="144"/>
      <c r="W16" s="144"/>
      <c r="X16" s="144"/>
      <c r="Y16" s="46"/>
      <c r="Z16" s="46"/>
      <c r="AA16" s="46"/>
      <c r="AB16" s="46"/>
    </row>
    <row r="17" spans="1:28" ht="27.75" customHeight="1" thickBot="1">
      <c r="A17" s="58" t="s">
        <v>8</v>
      </c>
      <c r="B17" s="58" t="s">
        <v>9</v>
      </c>
      <c r="C17" s="14" t="s">
        <v>10</v>
      </c>
      <c r="D17" s="58" t="s">
        <v>11</v>
      </c>
      <c r="E17" s="15" t="s">
        <v>12</v>
      </c>
      <c r="F17" s="24" t="s">
        <v>55</v>
      </c>
      <c r="G17" s="25" t="s">
        <v>14</v>
      </c>
      <c r="H17" s="26" t="s">
        <v>56</v>
      </c>
      <c r="I17" s="27" t="s">
        <v>57</v>
      </c>
      <c r="J17" s="27" t="s">
        <v>58</v>
      </c>
      <c r="K17" s="27" t="s">
        <v>59</v>
      </c>
      <c r="L17" s="65" t="s">
        <v>60</v>
      </c>
      <c r="M17" s="26" t="s">
        <v>94</v>
      </c>
      <c r="N17" s="27" t="s">
        <v>95</v>
      </c>
      <c r="O17" s="145" t="s">
        <v>61</v>
      </c>
      <c r="P17" s="146"/>
      <c r="Q17" s="29" t="s">
        <v>62</v>
      </c>
      <c r="R17" s="124" t="s">
        <v>63</v>
      </c>
      <c r="S17" s="125"/>
      <c r="T17" s="30"/>
      <c r="U17" s="147" t="s">
        <v>96</v>
      </c>
      <c r="V17" s="148"/>
      <c r="W17" s="148"/>
      <c r="X17" s="149"/>
      <c r="Y17" s="46"/>
      <c r="Z17" s="46"/>
      <c r="AA17" s="46"/>
      <c r="AB17" s="46"/>
    </row>
    <row r="18" spans="1:28" ht="25.5" customHeight="1">
      <c r="A18" s="17" t="str">
        <f aca="true" ca="1" t="shared" si="1" ref="A18:B24">OFFSET(A18,-9,0)</f>
        <v>PDL</v>
      </c>
      <c r="B18" s="17">
        <f ca="1" t="shared" si="1"/>
        <v>53</v>
      </c>
      <c r="C18" s="13">
        <v>1</v>
      </c>
      <c r="D18" s="17" t="str">
        <f aca="true" ca="1" t="shared" si="2" ref="D18:E24">OFFSET(D18,-9,0)</f>
        <v>METAIRIE Gwenaelle</v>
      </c>
      <c r="E18" s="17" t="str">
        <f ca="1" t="shared" si="2"/>
        <v>M</v>
      </c>
      <c r="F18" s="17">
        <v>30</v>
      </c>
      <c r="G18" s="17" t="str">
        <f aca="true" ca="1" t="shared" si="3" ref="G18:G24">OFFSET(G18,-9,0)</f>
        <v>UNION SPORTIVE CHANGE JUDO</v>
      </c>
      <c r="H18" s="35">
        <v>0</v>
      </c>
      <c r="I18" s="36">
        <v>0</v>
      </c>
      <c r="J18" s="36">
        <v>0</v>
      </c>
      <c r="K18" s="36">
        <v>0</v>
      </c>
      <c r="L18" s="37">
        <f aca="true" t="shared" si="4" ref="L18:L24">IF(M18&lt;&gt;"","-","")</f>
      </c>
      <c r="M18" s="66"/>
      <c r="N18" s="67"/>
      <c r="O18" s="132">
        <f aca="true" t="shared" si="5" ref="O18:O24">SUM(H18:N18)</f>
        <v>0</v>
      </c>
      <c r="P18" s="133"/>
      <c r="Q18" s="29"/>
      <c r="R18" s="124">
        <f aca="true" ca="1" t="shared" si="6" ref="R18:R24">SUM(OFFSET(R18,0,-12),OFFSET(R18,0,-3))</f>
        <v>30</v>
      </c>
      <c r="S18" s="125"/>
      <c r="T18" s="30"/>
      <c r="U18" s="68" t="s">
        <v>24</v>
      </c>
      <c r="V18" s="68" t="s">
        <v>78</v>
      </c>
      <c r="W18" s="69" t="s">
        <v>20</v>
      </c>
      <c r="X18" s="68" t="s">
        <v>16</v>
      </c>
      <c r="Y18" s="46"/>
      <c r="Z18" s="46"/>
      <c r="AA18" s="46"/>
      <c r="AB18" s="46"/>
    </row>
    <row r="19" spans="1:28" ht="25.5" customHeight="1">
      <c r="A19" s="17" t="str">
        <f ca="1" t="shared" si="1"/>
        <v>PDL</v>
      </c>
      <c r="B19" s="17">
        <f ca="1" t="shared" si="1"/>
        <v>53</v>
      </c>
      <c r="C19" s="13">
        <v>2</v>
      </c>
      <c r="D19" s="70" t="str">
        <f ca="1" t="shared" si="2"/>
        <v>COURTIN Anaelle</v>
      </c>
      <c r="E19" s="17" t="str">
        <f ca="1" t="shared" si="2"/>
        <v>M</v>
      </c>
      <c r="F19" s="17">
        <v>97</v>
      </c>
      <c r="G19" s="17" t="str">
        <f ca="1" t="shared" si="3"/>
        <v>DOJO CASTROGONTERIEN</v>
      </c>
      <c r="H19" s="35">
        <v>10</v>
      </c>
      <c r="I19" s="36" t="str">
        <f>IF(M19&lt;&gt;"","-","")</f>
        <v>-</v>
      </c>
      <c r="J19" s="36" t="str">
        <f>IF(M19&lt;&gt;"","-","")</f>
        <v>-</v>
      </c>
      <c r="K19" s="36" t="str">
        <f>IF(M19&lt;&gt;"","-","")</f>
        <v>-</v>
      </c>
      <c r="L19" s="37" t="str">
        <f t="shared" si="4"/>
        <v>-</v>
      </c>
      <c r="M19" s="71" t="s">
        <v>97</v>
      </c>
      <c r="N19" s="72"/>
      <c r="O19" s="122">
        <f t="shared" si="5"/>
        <v>10</v>
      </c>
      <c r="P19" s="123"/>
      <c r="Q19" s="29"/>
      <c r="R19" s="150">
        <f ca="1" t="shared" si="6"/>
        <v>107</v>
      </c>
      <c r="S19" s="125"/>
      <c r="T19" s="30"/>
      <c r="U19" s="73"/>
      <c r="V19" s="73"/>
      <c r="W19" s="73"/>
      <c r="X19" s="73"/>
      <c r="Y19" s="46"/>
      <c r="Z19" s="46"/>
      <c r="AA19" s="46"/>
      <c r="AB19" s="46"/>
    </row>
    <row r="20" spans="1:28" ht="25.5" customHeight="1">
      <c r="A20" s="17" t="str">
        <f ca="1" t="shared" si="1"/>
        <v>PDL</v>
      </c>
      <c r="B20" s="17">
        <f ca="1" t="shared" si="1"/>
        <v>49</v>
      </c>
      <c r="C20" s="13">
        <v>3</v>
      </c>
      <c r="D20" s="70" t="str">
        <f ca="1" t="shared" si="2"/>
        <v>DUTERTRE Emmanuelle</v>
      </c>
      <c r="E20" s="17" t="str">
        <f ca="1" t="shared" si="2"/>
        <v>M</v>
      </c>
      <c r="F20" s="17">
        <v>10</v>
      </c>
      <c r="G20" s="17" t="str">
        <f ca="1" t="shared" si="3"/>
        <v>J C MONTREUIL JUIGNE</v>
      </c>
      <c r="H20" s="35">
        <v>0</v>
      </c>
      <c r="I20" s="36">
        <v>7</v>
      </c>
      <c r="J20" s="36">
        <v>10</v>
      </c>
      <c r="K20" s="36">
        <v>7</v>
      </c>
      <c r="L20" s="37">
        <v>0</v>
      </c>
      <c r="M20" s="71"/>
      <c r="N20" s="72"/>
      <c r="O20" s="122">
        <f t="shared" si="5"/>
        <v>24</v>
      </c>
      <c r="P20" s="123"/>
      <c r="Q20" s="29"/>
      <c r="R20" s="124">
        <f ca="1" t="shared" si="6"/>
        <v>34</v>
      </c>
      <c r="S20" s="125"/>
      <c r="T20" s="30"/>
      <c r="U20" s="3"/>
      <c r="V20" s="3"/>
      <c r="W20" s="3"/>
      <c r="X20" s="3"/>
      <c r="Y20" s="46"/>
      <c r="Z20" s="46"/>
      <c r="AA20" s="46"/>
      <c r="AB20" s="46"/>
    </row>
    <row r="21" spans="1:28" ht="25.5" customHeight="1">
      <c r="A21" s="17" t="str">
        <f ca="1" t="shared" si="1"/>
        <v>PDL</v>
      </c>
      <c r="B21" s="17">
        <f ca="1" t="shared" si="1"/>
        <v>53</v>
      </c>
      <c r="C21" s="13">
        <v>4</v>
      </c>
      <c r="D21" s="70" t="str">
        <f ca="1" t="shared" si="2"/>
        <v>CHIRON Sarah</v>
      </c>
      <c r="E21" s="17" t="str">
        <f ca="1" t="shared" si="2"/>
        <v>M</v>
      </c>
      <c r="F21" s="17">
        <v>50</v>
      </c>
      <c r="G21" s="17" t="str">
        <f ca="1" t="shared" si="3"/>
        <v>DOJO CASTROGONTERIEN</v>
      </c>
      <c r="H21" s="35">
        <v>10</v>
      </c>
      <c r="I21" s="36">
        <v>0</v>
      </c>
      <c r="J21" s="36">
        <v>0</v>
      </c>
      <c r="K21" s="36">
        <v>10</v>
      </c>
      <c r="L21" s="37">
        <v>10</v>
      </c>
      <c r="M21" s="71"/>
      <c r="N21" s="72"/>
      <c r="O21" s="122">
        <f t="shared" si="5"/>
        <v>30</v>
      </c>
      <c r="P21" s="123"/>
      <c r="Q21" s="29"/>
      <c r="R21" s="124">
        <f ca="1" t="shared" si="6"/>
        <v>80</v>
      </c>
      <c r="S21" s="125"/>
      <c r="T21" s="30"/>
      <c r="U21" s="73"/>
      <c r="V21" s="73"/>
      <c r="W21" s="73"/>
      <c r="X21" s="73"/>
      <c r="Y21" s="46"/>
      <c r="Z21" s="46"/>
      <c r="AA21" s="46"/>
      <c r="AB21" s="46"/>
    </row>
    <row r="22" spans="1:28" ht="25.5" customHeight="1" thickBot="1">
      <c r="A22" s="17" t="str">
        <f ca="1" t="shared" si="1"/>
        <v>PDL</v>
      </c>
      <c r="B22" s="17">
        <f ca="1" t="shared" si="1"/>
        <v>85</v>
      </c>
      <c r="C22" s="13">
        <v>5</v>
      </c>
      <c r="D22" s="70" t="str">
        <f ca="1" t="shared" si="2"/>
        <v>DEKETER Manon</v>
      </c>
      <c r="E22" s="17" t="str">
        <f ca="1" t="shared" si="2"/>
        <v>M</v>
      </c>
      <c r="F22" s="17">
        <v>80</v>
      </c>
      <c r="G22" s="17" t="str">
        <f ca="1" t="shared" si="3"/>
        <v>ETOILE SPORTIVE BELLEVILLOISE</v>
      </c>
      <c r="H22" s="35">
        <v>10</v>
      </c>
      <c r="I22" s="36">
        <v>10</v>
      </c>
      <c r="J22" s="36" t="str">
        <f>IF(M22&lt;&gt;"","-","")</f>
        <v>-</v>
      </c>
      <c r="K22" s="36" t="str">
        <f>IF(M22&lt;&gt;"","-","")</f>
        <v>-</v>
      </c>
      <c r="L22" s="37" t="str">
        <f t="shared" si="4"/>
        <v>-</v>
      </c>
      <c r="M22" s="71" t="s">
        <v>97</v>
      </c>
      <c r="N22" s="72"/>
      <c r="O22" s="122">
        <f t="shared" si="5"/>
        <v>20</v>
      </c>
      <c r="P22" s="123"/>
      <c r="Q22" s="29"/>
      <c r="R22" s="150">
        <f ca="1" t="shared" si="6"/>
        <v>100</v>
      </c>
      <c r="S22" s="125"/>
      <c r="T22" s="30"/>
      <c r="U22" s="73"/>
      <c r="V22" s="73"/>
      <c r="W22" s="131" t="s">
        <v>64</v>
      </c>
      <c r="X22" s="131"/>
      <c r="Y22" s="46"/>
      <c r="Z22" s="46"/>
      <c r="AA22" s="46"/>
      <c r="AB22" s="46"/>
    </row>
    <row r="23" spans="1:28" ht="25.5" customHeight="1" thickBot="1">
      <c r="A23" s="17" t="str">
        <f ca="1" t="shared" si="1"/>
        <v>PDL</v>
      </c>
      <c r="B23" s="17">
        <f ca="1" t="shared" si="1"/>
        <v>72</v>
      </c>
      <c r="C23" s="13">
        <v>6</v>
      </c>
      <c r="D23" s="70" t="str">
        <f ca="1" t="shared" si="2"/>
        <v>PAPIN Lucie</v>
      </c>
      <c r="E23" s="17" t="str">
        <f ca="1" t="shared" si="2"/>
        <v>M</v>
      </c>
      <c r="F23" s="17">
        <v>40</v>
      </c>
      <c r="G23" s="17" t="str">
        <f ca="1" t="shared" si="3"/>
        <v>US PRECIGNE</v>
      </c>
      <c r="H23" s="35">
        <v>0</v>
      </c>
      <c r="I23" s="36">
        <v>0</v>
      </c>
      <c r="J23" s="36">
        <v>10</v>
      </c>
      <c r="K23" s="36">
        <v>0</v>
      </c>
      <c r="L23" s="37">
        <v>10</v>
      </c>
      <c r="M23" s="71"/>
      <c r="N23" s="72"/>
      <c r="O23" s="122">
        <f t="shared" si="5"/>
        <v>20</v>
      </c>
      <c r="P23" s="123"/>
      <c r="Q23" s="29"/>
      <c r="R23" s="143">
        <f ca="1" t="shared" si="6"/>
        <v>60</v>
      </c>
      <c r="S23" s="125"/>
      <c r="T23" s="3"/>
      <c r="U23" s="73"/>
      <c r="V23" s="73"/>
      <c r="W23" s="26" t="s">
        <v>65</v>
      </c>
      <c r="X23" s="28" t="s">
        <v>66</v>
      </c>
      <c r="Y23" s="46"/>
      <c r="Z23" s="46"/>
      <c r="AA23" s="46"/>
      <c r="AB23" s="46"/>
    </row>
    <row r="24" spans="1:28" ht="25.5" customHeight="1" thickBot="1">
      <c r="A24" s="17" t="str">
        <f ca="1" t="shared" si="1"/>
        <v>PDL</v>
      </c>
      <c r="B24" s="17">
        <f ca="1" t="shared" si="1"/>
        <v>49</v>
      </c>
      <c r="C24" s="13">
        <v>7</v>
      </c>
      <c r="D24" s="17" t="str">
        <f ca="1" t="shared" si="2"/>
        <v>GAREL Salome</v>
      </c>
      <c r="E24" s="17" t="str">
        <f ca="1" t="shared" si="2"/>
        <v>M</v>
      </c>
      <c r="F24" s="17">
        <v>50</v>
      </c>
      <c r="G24" s="17" t="str">
        <f ca="1" t="shared" si="3"/>
        <v>J.C. DU BASSIN SAUMUROIS</v>
      </c>
      <c r="H24" s="40">
        <v>0</v>
      </c>
      <c r="I24" s="41">
        <v>0</v>
      </c>
      <c r="J24" s="41">
        <v>10</v>
      </c>
      <c r="K24" s="41">
        <v>10</v>
      </c>
      <c r="L24" s="42">
        <f t="shared" si="4"/>
      </c>
      <c r="M24" s="74"/>
      <c r="N24" s="75"/>
      <c r="O24" s="126">
        <f t="shared" si="5"/>
        <v>20</v>
      </c>
      <c r="P24" s="127"/>
      <c r="Q24" s="29"/>
      <c r="R24" s="124">
        <f ca="1" t="shared" si="6"/>
        <v>70</v>
      </c>
      <c r="S24" s="125"/>
      <c r="T24" s="3"/>
      <c r="U24" s="73"/>
      <c r="V24" s="73"/>
      <c r="W24" s="38">
        <v>7</v>
      </c>
      <c r="X24" s="39">
        <v>10</v>
      </c>
      <c r="Y24" s="46"/>
      <c r="Z24" s="46"/>
      <c r="AA24" s="46"/>
      <c r="AB24" s="46"/>
    </row>
    <row r="25" spans="1:28" ht="15">
      <c r="A25" s="46"/>
      <c r="B25" s="46"/>
      <c r="C25" s="1"/>
      <c r="D25" s="43"/>
      <c r="E25" s="43"/>
      <c r="F25" s="76"/>
      <c r="G25" s="43"/>
      <c r="H25" s="43"/>
      <c r="I25" s="43"/>
      <c r="J25" s="43"/>
      <c r="K25" s="43"/>
      <c r="L25" s="43"/>
      <c r="M25" s="1"/>
      <c r="N25" s="1" t="s">
        <v>67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46"/>
      <c r="Z25" s="46"/>
      <c r="AA25" s="46"/>
      <c r="AB25" s="46"/>
    </row>
    <row r="26" spans="1:28" ht="15" hidden="1">
      <c r="A26" s="46"/>
      <c r="B26" s="46"/>
      <c r="C26" s="5">
        <f>COUNT(H18:N24)/2</f>
        <v>13</v>
      </c>
      <c r="D26" s="1"/>
      <c r="E26" s="1"/>
      <c r="F26" s="23"/>
      <c r="G26" s="44" t="s">
        <v>68</v>
      </c>
      <c r="H26" s="45">
        <v>1</v>
      </c>
      <c r="I26" s="45">
        <v>2</v>
      </c>
      <c r="J26" s="45">
        <v>3</v>
      </c>
      <c r="K26" s="45"/>
      <c r="L26" s="45">
        <v>4</v>
      </c>
      <c r="M26" s="45">
        <v>5</v>
      </c>
      <c r="N26" s="45"/>
      <c r="O26" s="45">
        <v>6</v>
      </c>
      <c r="P26" s="45">
        <v>7</v>
      </c>
      <c r="Q26" s="45"/>
      <c r="R26" s="45"/>
      <c r="S26" s="45">
        <v>9</v>
      </c>
      <c r="T26" s="45"/>
      <c r="U26" s="45">
        <v>8</v>
      </c>
      <c r="V26" s="45"/>
      <c r="W26" s="45"/>
      <c r="X26" s="45">
        <v>10</v>
      </c>
      <c r="Y26" s="77">
        <v>11</v>
      </c>
      <c r="Z26" s="77">
        <v>12</v>
      </c>
      <c r="AA26" s="77"/>
      <c r="AB26" s="77">
        <v>13</v>
      </c>
    </row>
    <row r="27" spans="1:28" ht="15" hidden="1">
      <c r="A27" s="46"/>
      <c r="B27" s="46"/>
      <c r="C27" s="1"/>
      <c r="D27" s="1"/>
      <c r="E27" s="1"/>
      <c r="F27" s="23"/>
      <c r="G27" s="44" t="s">
        <v>69</v>
      </c>
      <c r="H27" s="45">
        <v>1</v>
      </c>
      <c r="I27" s="45">
        <v>1</v>
      </c>
      <c r="J27" s="45">
        <v>1</v>
      </c>
      <c r="K27" s="45"/>
      <c r="L27" s="45">
        <v>2</v>
      </c>
      <c r="M27" s="45">
        <v>2</v>
      </c>
      <c r="N27" s="45"/>
      <c r="O27" s="45">
        <v>1</v>
      </c>
      <c r="P27" s="45">
        <v>3</v>
      </c>
      <c r="Q27" s="45"/>
      <c r="R27" s="45"/>
      <c r="S27" s="45">
        <v>2</v>
      </c>
      <c r="T27" s="45"/>
      <c r="U27" s="45">
        <v>4</v>
      </c>
      <c r="V27" s="45"/>
      <c r="W27" s="45"/>
      <c r="X27" s="45">
        <v>4</v>
      </c>
      <c r="Y27" s="77">
        <v>3</v>
      </c>
      <c r="Z27" s="77">
        <v>4</v>
      </c>
      <c r="AA27" s="77"/>
      <c r="AB27" s="77">
        <v>5</v>
      </c>
    </row>
    <row r="28" spans="1:28" ht="15" hidden="1">
      <c r="A28" s="46"/>
      <c r="B28" s="46"/>
      <c r="C28" s="5"/>
      <c r="D28" s="1"/>
      <c r="E28" s="1"/>
      <c r="F28" s="23"/>
      <c r="G28" s="44" t="s">
        <v>70</v>
      </c>
      <c r="H28" s="45">
        <v>1</v>
      </c>
      <c r="I28" s="45">
        <v>1</v>
      </c>
      <c r="J28" s="45">
        <v>1</v>
      </c>
      <c r="K28" s="45"/>
      <c r="L28" s="45">
        <v>2</v>
      </c>
      <c r="M28" s="45">
        <v>2</v>
      </c>
      <c r="N28" s="45"/>
      <c r="O28" s="45">
        <v>3</v>
      </c>
      <c r="P28" s="45">
        <v>3</v>
      </c>
      <c r="Q28" s="45"/>
      <c r="R28" s="45"/>
      <c r="S28" s="45">
        <v>4</v>
      </c>
      <c r="T28" s="45"/>
      <c r="U28" s="45">
        <v>2</v>
      </c>
      <c r="V28" s="45"/>
      <c r="W28" s="45"/>
      <c r="X28" s="45">
        <v>3</v>
      </c>
      <c r="Y28" s="77">
        <v>5</v>
      </c>
      <c r="Z28" s="77">
        <v>4</v>
      </c>
      <c r="AA28" s="77"/>
      <c r="AB28" s="77">
        <v>5</v>
      </c>
    </row>
    <row r="29" spans="1:28" ht="15">
      <c r="A29" s="46"/>
      <c r="B29" s="46"/>
      <c r="C29" s="78"/>
      <c r="D29" s="46"/>
      <c r="E29" s="46"/>
      <c r="F29" s="5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</sheetData>
  <sheetProtection/>
  <mergeCells count="26">
    <mergeCell ref="G4:G6"/>
    <mergeCell ref="O18:P18"/>
    <mergeCell ref="R18:S18"/>
    <mergeCell ref="P1:R1"/>
    <mergeCell ref="K2:N2"/>
    <mergeCell ref="P2:P3"/>
    <mergeCell ref="Q2:Q3"/>
    <mergeCell ref="R2:R3"/>
    <mergeCell ref="M16:P16"/>
    <mergeCell ref="O24:P24"/>
    <mergeCell ref="R24:S24"/>
    <mergeCell ref="O19:P19"/>
    <mergeCell ref="R19:S19"/>
    <mergeCell ref="O20:P20"/>
    <mergeCell ref="R20:S20"/>
    <mergeCell ref="O21:P21"/>
    <mergeCell ref="R21:S21"/>
    <mergeCell ref="O22:P22"/>
    <mergeCell ref="R22:S22"/>
    <mergeCell ref="R23:S23"/>
    <mergeCell ref="V16:X16"/>
    <mergeCell ref="O17:P17"/>
    <mergeCell ref="R17:S17"/>
    <mergeCell ref="U17:X17"/>
    <mergeCell ref="W22:X22"/>
    <mergeCell ref="O23:P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1" zoomScaleNormal="81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K18" sqref="AK1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57421875" style="0" bestFit="1" customWidth="1"/>
    <col min="4" max="4" width="22.57421875" style="0" customWidth="1"/>
    <col min="5" max="5" width="3.140625" style="0" customWidth="1"/>
    <col min="6" max="6" width="7.7109375" style="0" customWidth="1"/>
    <col min="7" max="7" width="22.00390625" style="0" customWidth="1"/>
    <col min="8" max="12" width="4.7109375" style="0" customWidth="1"/>
    <col min="13" max="14" width="5.28125" style="0" customWidth="1"/>
    <col min="15" max="27" width="4.7109375" style="0" customWidth="1"/>
    <col min="28" max="30" width="4.7109375" style="0" hidden="1" customWidth="1"/>
    <col min="31" max="31" width="4.7109375" style="0" customWidth="1"/>
    <col min="32" max="35" width="4.7109375" style="0" hidden="1" customWidth="1"/>
  </cols>
  <sheetData>
    <row r="1" spans="3:35" s="46" customFormat="1" ht="13.5" thickBot="1">
      <c r="C1" s="79">
        <v>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7" t="s">
        <v>0</v>
      </c>
      <c r="Q1" s="137"/>
      <c r="R1" s="137"/>
      <c r="S1" s="48"/>
      <c r="T1" s="48"/>
      <c r="U1" s="48"/>
      <c r="V1" s="50"/>
      <c r="W1" s="50"/>
      <c r="AB1" s="73"/>
      <c r="AC1" s="73"/>
      <c r="AD1" s="73"/>
      <c r="AE1" s="73"/>
      <c r="AF1" s="73"/>
      <c r="AG1" s="73"/>
      <c r="AH1" s="73"/>
      <c r="AI1" s="73"/>
    </row>
    <row r="2" spans="3:35" s="46" customFormat="1" ht="16.5" customHeight="1" thickBot="1">
      <c r="C2" s="51"/>
      <c r="D2" s="48"/>
      <c r="E2" s="48"/>
      <c r="F2" s="52" t="s">
        <v>1</v>
      </c>
      <c r="G2" s="7" t="s">
        <v>98</v>
      </c>
      <c r="H2" s="48">
        <v>1</v>
      </c>
      <c r="I2" s="48"/>
      <c r="J2" s="54" t="s">
        <v>3</v>
      </c>
      <c r="K2" s="138">
        <f ca="1">TODAY()</f>
        <v>41429</v>
      </c>
      <c r="L2" s="138"/>
      <c r="M2" s="138"/>
      <c r="N2" s="138"/>
      <c r="O2" s="48"/>
      <c r="P2" s="139" t="s">
        <v>99</v>
      </c>
      <c r="Q2" s="139"/>
      <c r="R2" s="141"/>
      <c r="S2" s="48"/>
      <c r="AB2" s="73"/>
      <c r="AC2" s="73"/>
      <c r="AD2" s="73"/>
      <c r="AE2" s="73"/>
      <c r="AF2" s="73"/>
      <c r="AG2" s="73"/>
      <c r="AH2" s="73"/>
      <c r="AI2" s="73"/>
    </row>
    <row r="3" spans="3:35" s="46" customFormat="1" ht="13.5" customHeight="1" thickBot="1">
      <c r="C3" s="5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40"/>
      <c r="Q3" s="140"/>
      <c r="R3" s="142"/>
      <c r="S3" s="48"/>
      <c r="AB3" s="73"/>
      <c r="AC3" s="73"/>
      <c r="AD3" s="73"/>
      <c r="AE3" s="73"/>
      <c r="AF3" s="73"/>
      <c r="AG3" s="73"/>
      <c r="AH3" s="73"/>
      <c r="AI3" s="73"/>
    </row>
    <row r="4" spans="3:35" s="46" customFormat="1" ht="12.75">
      <c r="C4" s="51"/>
      <c r="D4" s="48"/>
      <c r="E4" s="48"/>
      <c r="F4" s="48"/>
      <c r="G4" s="151"/>
      <c r="H4" s="48"/>
      <c r="I4" s="48"/>
      <c r="J4" s="48" t="s">
        <v>5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0"/>
      <c r="AB4" s="73"/>
      <c r="AC4" s="73"/>
      <c r="AD4" s="73"/>
      <c r="AE4" s="73"/>
      <c r="AF4" s="73"/>
      <c r="AG4" s="73"/>
      <c r="AH4" s="73"/>
      <c r="AI4" s="73"/>
    </row>
    <row r="5" spans="3:35" s="46" customFormat="1" ht="12.75">
      <c r="C5" s="51"/>
      <c r="D5" s="48"/>
      <c r="E5" s="48"/>
      <c r="F5" s="57" t="s">
        <v>6</v>
      </c>
      <c r="G5" s="152"/>
      <c r="H5" s="48"/>
      <c r="I5" s="48"/>
      <c r="J5" s="54" t="s">
        <v>7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0"/>
      <c r="W5" s="50"/>
      <c r="AB5" s="73"/>
      <c r="AC5" s="73"/>
      <c r="AD5" s="73"/>
      <c r="AE5" s="73"/>
      <c r="AF5" s="73"/>
      <c r="AG5" s="73"/>
      <c r="AH5" s="73"/>
      <c r="AI5" s="73"/>
    </row>
    <row r="6" spans="3:35" s="46" customFormat="1" ht="12.75">
      <c r="C6" s="51"/>
      <c r="D6" s="48"/>
      <c r="E6" s="48"/>
      <c r="F6" s="48"/>
      <c r="G6" s="153"/>
      <c r="H6" s="48"/>
      <c r="I6" s="48"/>
      <c r="J6" s="54"/>
      <c r="K6" s="54"/>
      <c r="L6" s="48"/>
      <c r="M6" s="48"/>
      <c r="N6" s="48"/>
      <c r="O6" s="48"/>
      <c r="P6" s="48"/>
      <c r="Q6" s="48"/>
      <c r="R6" s="48"/>
      <c r="S6" s="48"/>
      <c r="T6" s="48"/>
      <c r="U6" s="48"/>
      <c r="V6" s="50"/>
      <c r="W6" s="50"/>
      <c r="AB6" s="73"/>
      <c r="AC6" s="73"/>
      <c r="AD6" s="73"/>
      <c r="AE6" s="73"/>
      <c r="AF6" s="73"/>
      <c r="AG6" s="73"/>
      <c r="AH6" s="73"/>
      <c r="AI6" s="73"/>
    </row>
    <row r="7" spans="3:35" s="46" customFormat="1" ht="13.5" thickBot="1">
      <c r="C7" s="51"/>
      <c r="D7" s="48"/>
      <c r="E7" s="48"/>
      <c r="F7" s="80"/>
      <c r="G7" s="54"/>
      <c r="H7" s="54"/>
      <c r="I7" s="54"/>
      <c r="J7" s="54"/>
      <c r="K7" s="48"/>
      <c r="L7" s="48"/>
      <c r="M7" s="48"/>
      <c r="N7" s="48"/>
      <c r="O7" s="48"/>
      <c r="P7" s="48"/>
      <c r="Q7" s="48"/>
      <c r="R7" s="48"/>
      <c r="S7" s="48"/>
      <c r="T7" s="55"/>
      <c r="U7" s="48"/>
      <c r="V7" s="50"/>
      <c r="W7" s="50"/>
      <c r="AB7" s="73"/>
      <c r="AC7" s="73"/>
      <c r="AD7" s="73"/>
      <c r="AE7" s="73"/>
      <c r="AF7" s="73"/>
      <c r="AG7" s="73"/>
      <c r="AH7" s="73"/>
      <c r="AI7" s="73"/>
    </row>
    <row r="8" spans="1:35" ht="18" customHeight="1">
      <c r="A8" s="13" t="s">
        <v>8</v>
      </c>
      <c r="B8" s="13" t="s">
        <v>9</v>
      </c>
      <c r="C8" s="14" t="s">
        <v>10</v>
      </c>
      <c r="D8" s="58" t="s">
        <v>11</v>
      </c>
      <c r="E8" s="58" t="s">
        <v>12</v>
      </c>
      <c r="F8" s="14" t="s">
        <v>13</v>
      </c>
      <c r="G8" s="81" t="s">
        <v>14</v>
      </c>
      <c r="H8" s="16" t="s">
        <v>18</v>
      </c>
      <c r="I8" s="82" t="s">
        <v>29</v>
      </c>
      <c r="J8" s="83" t="s">
        <v>23</v>
      </c>
      <c r="K8" s="83" t="s">
        <v>100</v>
      </c>
      <c r="L8" s="83" t="s">
        <v>28</v>
      </c>
      <c r="M8" s="83" t="s">
        <v>22</v>
      </c>
      <c r="N8" s="84" t="s">
        <v>101</v>
      </c>
      <c r="O8" s="83" t="s">
        <v>26</v>
      </c>
      <c r="P8" s="83" t="s">
        <v>74</v>
      </c>
      <c r="Q8" s="83" t="s">
        <v>24</v>
      </c>
      <c r="R8" s="83" t="s">
        <v>25</v>
      </c>
      <c r="S8" s="83" t="s">
        <v>76</v>
      </c>
      <c r="T8" s="84" t="s">
        <v>102</v>
      </c>
      <c r="U8" s="83" t="s">
        <v>73</v>
      </c>
      <c r="V8" s="83" t="s">
        <v>103</v>
      </c>
      <c r="W8" s="83" t="s">
        <v>78</v>
      </c>
      <c r="X8" s="83" t="s">
        <v>20</v>
      </c>
      <c r="Y8" s="85" t="s">
        <v>19</v>
      </c>
      <c r="Z8" s="83" t="s">
        <v>104</v>
      </c>
      <c r="AA8" s="86" t="s">
        <v>77</v>
      </c>
      <c r="AB8" s="61" t="s">
        <v>15</v>
      </c>
      <c r="AC8" s="61" t="s">
        <v>21</v>
      </c>
      <c r="AD8" s="61" t="s">
        <v>105</v>
      </c>
      <c r="AE8" s="87" t="s">
        <v>16</v>
      </c>
      <c r="AF8" s="61" t="s">
        <v>27</v>
      </c>
      <c r="AG8" s="61" t="s">
        <v>17</v>
      </c>
      <c r="AH8" s="61" t="s">
        <v>75</v>
      </c>
      <c r="AI8" s="61" t="s">
        <v>106</v>
      </c>
    </row>
    <row r="9" spans="1:35" ht="33.75" customHeight="1">
      <c r="A9" s="17" t="s">
        <v>42</v>
      </c>
      <c r="B9" s="17">
        <v>72</v>
      </c>
      <c r="C9" s="18">
        <f aca="true" ca="1" t="shared" si="0" ref="C9:C16">OFFSET(C9,10,0)</f>
        <v>1</v>
      </c>
      <c r="D9" s="19" t="s">
        <v>107</v>
      </c>
      <c r="E9" s="17" t="s">
        <v>32</v>
      </c>
      <c r="F9" s="17">
        <v>46</v>
      </c>
      <c r="G9" s="20" t="s">
        <v>54</v>
      </c>
      <c r="H9" s="88" t="s">
        <v>35</v>
      </c>
      <c r="I9" s="22"/>
      <c r="J9" s="22"/>
      <c r="K9" s="22"/>
      <c r="L9" s="21" t="s">
        <v>35</v>
      </c>
      <c r="M9" s="22"/>
      <c r="N9" s="22"/>
      <c r="O9" s="22"/>
      <c r="P9" s="22"/>
      <c r="Q9" s="21" t="s">
        <v>35</v>
      </c>
      <c r="R9" s="22"/>
      <c r="S9" s="22"/>
      <c r="T9" s="22"/>
      <c r="U9" s="22"/>
      <c r="V9" s="22"/>
      <c r="W9" s="21" t="s">
        <v>35</v>
      </c>
      <c r="X9" s="22"/>
      <c r="Y9" s="22"/>
      <c r="Z9" s="21" t="s">
        <v>35</v>
      </c>
      <c r="AA9" s="22"/>
      <c r="AB9" s="89"/>
      <c r="AC9" s="89"/>
      <c r="AD9" s="90"/>
      <c r="AE9" s="90"/>
      <c r="AF9" s="90"/>
      <c r="AG9" s="90"/>
      <c r="AH9" s="90"/>
      <c r="AI9" s="90"/>
    </row>
    <row r="10" spans="1:35" ht="33.75" customHeight="1">
      <c r="A10" s="17" t="s">
        <v>42</v>
      </c>
      <c r="B10" s="17">
        <v>49</v>
      </c>
      <c r="C10" s="18">
        <f ca="1" t="shared" si="0"/>
        <v>2</v>
      </c>
      <c r="D10" s="62" t="s">
        <v>108</v>
      </c>
      <c r="E10" s="17" t="s">
        <v>32</v>
      </c>
      <c r="F10" s="17">
        <v>48</v>
      </c>
      <c r="G10" s="20" t="s">
        <v>109</v>
      </c>
      <c r="H10" s="22"/>
      <c r="I10" s="21" t="s">
        <v>37</v>
      </c>
      <c r="J10" s="22"/>
      <c r="K10" s="22"/>
      <c r="L10" s="22"/>
      <c r="M10" s="21" t="s">
        <v>35</v>
      </c>
      <c r="N10" s="22"/>
      <c r="O10" s="22"/>
      <c r="P10" s="21" t="s">
        <v>35</v>
      </c>
      <c r="Q10" s="22"/>
      <c r="R10" s="21" t="s">
        <v>35</v>
      </c>
      <c r="S10" s="22"/>
      <c r="T10" s="22"/>
      <c r="U10" s="22"/>
      <c r="V10" s="22"/>
      <c r="W10" s="22"/>
      <c r="X10" s="21" t="s">
        <v>35</v>
      </c>
      <c r="Y10" s="22"/>
      <c r="Z10" s="22"/>
      <c r="AA10" s="22"/>
      <c r="AB10" s="89"/>
      <c r="AC10" s="90"/>
      <c r="AD10" s="89"/>
      <c r="AE10" s="90"/>
      <c r="AF10" s="90"/>
      <c r="AG10" s="90"/>
      <c r="AH10" s="90"/>
      <c r="AI10" s="90"/>
    </row>
    <row r="11" spans="1:35" ht="33.75" customHeight="1">
      <c r="A11" s="17" t="s">
        <v>42</v>
      </c>
      <c r="B11" s="17">
        <v>49</v>
      </c>
      <c r="C11" s="18">
        <f ca="1" t="shared" si="0"/>
        <v>3</v>
      </c>
      <c r="D11" s="62" t="s">
        <v>110</v>
      </c>
      <c r="E11" s="17" t="s">
        <v>32</v>
      </c>
      <c r="F11" s="17">
        <v>49</v>
      </c>
      <c r="G11" s="20" t="s">
        <v>111</v>
      </c>
      <c r="H11" s="22"/>
      <c r="I11" s="21" t="s">
        <v>41</v>
      </c>
      <c r="J11" s="22"/>
      <c r="K11" s="22"/>
      <c r="L11" s="22"/>
      <c r="M11" s="22"/>
      <c r="N11" s="22"/>
      <c r="O11" s="21" t="s">
        <v>35</v>
      </c>
      <c r="P11" s="22"/>
      <c r="Q11" s="22"/>
      <c r="R11" s="22"/>
      <c r="S11" s="21" t="s">
        <v>35</v>
      </c>
      <c r="T11" s="22"/>
      <c r="U11" s="22"/>
      <c r="V11" s="21" t="s">
        <v>37</v>
      </c>
      <c r="W11" s="22"/>
      <c r="X11" s="22"/>
      <c r="Y11" s="21"/>
      <c r="Z11" s="22"/>
      <c r="AA11" s="22"/>
      <c r="AB11" s="90"/>
      <c r="AC11" s="89"/>
      <c r="AD11" s="90"/>
      <c r="AE11" s="89" t="s">
        <v>37</v>
      </c>
      <c r="AF11" s="90"/>
      <c r="AG11" s="90"/>
      <c r="AH11" s="90"/>
      <c r="AI11" s="90"/>
    </row>
    <row r="12" spans="1:35" ht="33.75" customHeight="1">
      <c r="A12" s="17" t="s">
        <v>42</v>
      </c>
      <c r="B12" s="17">
        <v>49</v>
      </c>
      <c r="C12" s="18">
        <f ca="1" t="shared" si="0"/>
        <v>4</v>
      </c>
      <c r="D12" s="62" t="s">
        <v>112</v>
      </c>
      <c r="E12" s="17" t="s">
        <v>32</v>
      </c>
      <c r="F12" s="17">
        <v>52</v>
      </c>
      <c r="G12" s="20" t="s">
        <v>113</v>
      </c>
      <c r="H12" s="21" t="s">
        <v>45</v>
      </c>
      <c r="I12" s="22"/>
      <c r="J12" s="21" t="s">
        <v>35</v>
      </c>
      <c r="K12" s="22"/>
      <c r="L12" s="22"/>
      <c r="M12" s="22"/>
      <c r="N12" s="21" t="s">
        <v>35</v>
      </c>
      <c r="O12" s="22"/>
      <c r="P12" s="22"/>
      <c r="Q12" s="22"/>
      <c r="R12" s="21" t="s">
        <v>37</v>
      </c>
      <c r="S12" s="22"/>
      <c r="T12" s="22"/>
      <c r="U12" s="21" t="s">
        <v>40</v>
      </c>
      <c r="V12" s="22"/>
      <c r="W12" s="22"/>
      <c r="X12" s="22"/>
      <c r="Y12" s="22"/>
      <c r="Z12" s="22"/>
      <c r="AA12" s="22"/>
      <c r="AB12" s="90"/>
      <c r="AC12" s="90"/>
      <c r="AD12" s="90"/>
      <c r="AE12" s="89" t="s">
        <v>35</v>
      </c>
      <c r="AF12" s="89"/>
      <c r="AG12" s="90"/>
      <c r="AH12" s="90"/>
      <c r="AI12" s="90"/>
    </row>
    <row r="13" spans="1:35" ht="33.75" customHeight="1">
      <c r="A13" s="17" t="s">
        <v>42</v>
      </c>
      <c r="B13" s="17">
        <v>44</v>
      </c>
      <c r="C13" s="18">
        <f ca="1" t="shared" si="0"/>
        <v>5</v>
      </c>
      <c r="D13" s="19" t="s">
        <v>114</v>
      </c>
      <c r="E13" s="17" t="s">
        <v>32</v>
      </c>
      <c r="F13" s="17">
        <v>53</v>
      </c>
      <c r="G13" s="20" t="s">
        <v>115</v>
      </c>
      <c r="H13" s="22"/>
      <c r="I13" s="22"/>
      <c r="J13" s="21" t="s">
        <v>90</v>
      </c>
      <c r="K13" s="22"/>
      <c r="L13" s="21" t="s">
        <v>90</v>
      </c>
      <c r="M13" s="22"/>
      <c r="N13" s="22"/>
      <c r="O13" s="21" t="s">
        <v>37</v>
      </c>
      <c r="P13" s="22"/>
      <c r="Q13" s="22"/>
      <c r="R13" s="22"/>
      <c r="S13" s="22"/>
      <c r="T13" s="21" t="s">
        <v>45</v>
      </c>
      <c r="U13" s="22"/>
      <c r="V13" s="22"/>
      <c r="W13" s="22"/>
      <c r="X13" s="21" t="s">
        <v>51</v>
      </c>
      <c r="Y13" s="22"/>
      <c r="Z13" s="22"/>
      <c r="AA13" s="22"/>
      <c r="AB13" s="90"/>
      <c r="AC13" s="90"/>
      <c r="AD13" s="90"/>
      <c r="AE13" s="90"/>
      <c r="AF13" s="90"/>
      <c r="AG13" s="89"/>
      <c r="AH13" s="89"/>
      <c r="AI13" s="90"/>
    </row>
    <row r="14" spans="1:35" ht="33.75" customHeight="1">
      <c r="A14" s="17" t="s">
        <v>42</v>
      </c>
      <c r="B14" s="17">
        <v>49</v>
      </c>
      <c r="C14" s="18">
        <f ca="1" t="shared" si="0"/>
        <v>6</v>
      </c>
      <c r="D14" s="19" t="s">
        <v>116</v>
      </c>
      <c r="E14" s="17" t="s">
        <v>32</v>
      </c>
      <c r="F14" s="17">
        <v>55</v>
      </c>
      <c r="G14" s="20" t="s">
        <v>117</v>
      </c>
      <c r="H14" s="22"/>
      <c r="I14" s="22"/>
      <c r="J14" s="22"/>
      <c r="K14" s="21" t="s">
        <v>35</v>
      </c>
      <c r="L14" s="22"/>
      <c r="M14" s="21" t="s">
        <v>37</v>
      </c>
      <c r="N14" s="22"/>
      <c r="O14" s="22"/>
      <c r="P14" s="22"/>
      <c r="Q14" s="21" t="s">
        <v>37</v>
      </c>
      <c r="R14" s="22"/>
      <c r="S14" s="22"/>
      <c r="T14" s="22"/>
      <c r="U14" s="22"/>
      <c r="V14" s="22"/>
      <c r="W14" s="22"/>
      <c r="X14" s="22"/>
      <c r="Y14" s="21"/>
      <c r="Z14" s="22"/>
      <c r="AA14" s="21"/>
      <c r="AB14" s="90"/>
      <c r="AC14" s="90"/>
      <c r="AD14" s="90"/>
      <c r="AE14" s="90"/>
      <c r="AF14" s="89"/>
      <c r="AG14" s="89"/>
      <c r="AH14" s="90"/>
      <c r="AI14" s="90"/>
    </row>
    <row r="15" spans="1:35" s="93" customFormat="1" ht="33.75" customHeight="1">
      <c r="A15" s="17" t="s">
        <v>42</v>
      </c>
      <c r="B15" s="17">
        <v>44</v>
      </c>
      <c r="C15" s="18">
        <f ca="1" t="shared" si="0"/>
        <v>7</v>
      </c>
      <c r="D15" s="62" t="s">
        <v>118</v>
      </c>
      <c r="E15" s="17" t="s">
        <v>32</v>
      </c>
      <c r="F15" s="17">
        <v>56</v>
      </c>
      <c r="G15" s="20" t="s">
        <v>119</v>
      </c>
      <c r="H15" s="22"/>
      <c r="I15" s="22"/>
      <c r="J15" s="22"/>
      <c r="K15" s="22"/>
      <c r="L15" s="22"/>
      <c r="M15" s="22"/>
      <c r="N15" s="22"/>
      <c r="O15" s="22"/>
      <c r="P15" s="21" t="s">
        <v>37</v>
      </c>
      <c r="Q15" s="22"/>
      <c r="R15" s="22"/>
      <c r="S15" s="21" t="s">
        <v>37</v>
      </c>
      <c r="T15" s="22"/>
      <c r="U15" s="21" t="s">
        <v>37</v>
      </c>
      <c r="V15" s="22"/>
      <c r="W15" s="21" t="s">
        <v>37</v>
      </c>
      <c r="X15" s="22"/>
      <c r="Y15" s="22"/>
      <c r="Z15" s="22"/>
      <c r="AA15" s="21"/>
      <c r="AB15" s="91"/>
      <c r="AC15" s="91"/>
      <c r="AD15" s="91"/>
      <c r="AE15" s="91"/>
      <c r="AF15" s="91"/>
      <c r="AG15" s="91"/>
      <c r="AH15" s="92"/>
      <c r="AI15" s="92"/>
    </row>
    <row r="16" spans="1:35" ht="33.75" customHeight="1">
      <c r="A16" s="17" t="s">
        <v>42</v>
      </c>
      <c r="B16" s="17">
        <v>44</v>
      </c>
      <c r="C16" s="18">
        <f ca="1" t="shared" si="0"/>
        <v>8</v>
      </c>
      <c r="D16" s="19" t="s">
        <v>120</v>
      </c>
      <c r="E16" s="17" t="s">
        <v>32</v>
      </c>
      <c r="F16" s="17">
        <v>56</v>
      </c>
      <c r="G16" s="20" t="s">
        <v>121</v>
      </c>
      <c r="H16" s="22"/>
      <c r="I16" s="22"/>
      <c r="J16" s="22"/>
      <c r="K16" s="21" t="s">
        <v>35</v>
      </c>
      <c r="L16" s="22"/>
      <c r="M16" s="22"/>
      <c r="N16" s="21" t="s">
        <v>39</v>
      </c>
      <c r="O16" s="22"/>
      <c r="P16" s="22"/>
      <c r="Q16" s="22"/>
      <c r="R16" s="22"/>
      <c r="S16" s="22"/>
      <c r="T16" s="21" t="s">
        <v>35</v>
      </c>
      <c r="U16" s="22"/>
      <c r="V16" s="21" t="s">
        <v>35</v>
      </c>
      <c r="W16" s="22"/>
      <c r="X16" s="22"/>
      <c r="Y16" s="22"/>
      <c r="Z16" s="21" t="s">
        <v>37</v>
      </c>
      <c r="AA16" s="22"/>
      <c r="AB16" s="90"/>
      <c r="AC16" s="90"/>
      <c r="AD16" s="89"/>
      <c r="AE16" s="90"/>
      <c r="AF16" s="90"/>
      <c r="AG16" s="90"/>
      <c r="AH16" s="90"/>
      <c r="AI16" s="89"/>
    </row>
    <row r="17" spans="1:35" ht="18.75" customHeight="1" thickBot="1">
      <c r="A17" s="1"/>
      <c r="B17" s="1"/>
      <c r="C17" s="5"/>
      <c r="D17" s="23"/>
      <c r="E17" s="23"/>
      <c r="F17" s="23"/>
      <c r="G17" s="23"/>
      <c r="H17" s="3"/>
      <c r="I17" s="3"/>
      <c r="J17" s="3"/>
      <c r="K17" s="3"/>
      <c r="L17" s="3"/>
      <c r="M17" s="167" t="s">
        <v>93</v>
      </c>
      <c r="N17" s="167"/>
      <c r="O17" s="94"/>
      <c r="P17" s="9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22.5" customHeight="1" thickBot="1">
      <c r="A18" s="13" t="s">
        <v>8</v>
      </c>
      <c r="B18" s="13" t="s">
        <v>9</v>
      </c>
      <c r="C18" s="14" t="s">
        <v>10</v>
      </c>
      <c r="D18" s="58" t="s">
        <v>11</v>
      </c>
      <c r="E18" s="58" t="s">
        <v>12</v>
      </c>
      <c r="F18" s="24" t="s">
        <v>55</v>
      </c>
      <c r="G18" s="25" t="s">
        <v>14</v>
      </c>
      <c r="H18" s="26" t="s">
        <v>56</v>
      </c>
      <c r="I18" s="27" t="s">
        <v>57</v>
      </c>
      <c r="J18" s="27" t="s">
        <v>58</v>
      </c>
      <c r="K18" s="27" t="s">
        <v>59</v>
      </c>
      <c r="L18" s="28" t="s">
        <v>60</v>
      </c>
      <c r="M18" s="26" t="s">
        <v>94</v>
      </c>
      <c r="N18" s="65" t="s">
        <v>95</v>
      </c>
      <c r="O18" s="132" t="s">
        <v>61</v>
      </c>
      <c r="P18" s="133"/>
      <c r="Q18" s="29" t="s">
        <v>62</v>
      </c>
      <c r="R18" s="168" t="s">
        <v>63</v>
      </c>
      <c r="S18" s="156"/>
      <c r="T18" s="3"/>
      <c r="U18" s="169" t="s">
        <v>96</v>
      </c>
      <c r="V18" s="169"/>
      <c r="W18" s="169"/>
      <c r="X18" s="16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8" customHeight="1">
      <c r="A19" s="17" t="str">
        <f aca="true" ca="1" t="shared" si="1" ref="A19:B26">OFFSET(A19,-10,0)</f>
        <v>PDL</v>
      </c>
      <c r="B19" s="17">
        <f ca="1" t="shared" si="1"/>
        <v>72</v>
      </c>
      <c r="C19" s="13">
        <v>1</v>
      </c>
      <c r="D19" s="31" t="str">
        <f aca="true" ca="1" t="shared" si="2" ref="D19:E26">OFFSET(D19,-10,0)</f>
        <v>MARTEAU Aurelia</v>
      </c>
      <c r="E19" s="17" t="str">
        <f ca="1" t="shared" si="2"/>
        <v>M</v>
      </c>
      <c r="F19" s="17">
        <v>90</v>
      </c>
      <c r="G19" s="17" t="str">
        <f aca="true" ca="1" t="shared" si="3" ref="G19:G26">OFFSET(G19,-10,0)</f>
        <v>US PRECIGNE</v>
      </c>
      <c r="H19" s="35">
        <v>0</v>
      </c>
      <c r="I19" s="36">
        <v>0</v>
      </c>
      <c r="J19" s="36">
        <v>0</v>
      </c>
      <c r="K19" s="36">
        <v>0</v>
      </c>
      <c r="L19" s="37">
        <v>0</v>
      </c>
      <c r="M19" s="32"/>
      <c r="N19" s="95"/>
      <c r="O19" s="157">
        <f aca="true" t="shared" si="4" ref="O19:O26">SUM(H19:N19)</f>
        <v>0</v>
      </c>
      <c r="P19" s="158"/>
      <c r="Q19" s="96"/>
      <c r="R19" s="155">
        <f aca="true" ca="1" t="shared" si="5" ref="R19:R26">SUM(OFFSET(R19,0,-12),OFFSET(R19,0,-3))</f>
        <v>90</v>
      </c>
      <c r="S19" s="156"/>
      <c r="T19" s="3"/>
      <c r="U19" s="97" t="s">
        <v>15</v>
      </c>
      <c r="V19" s="97" t="s">
        <v>21</v>
      </c>
      <c r="W19" s="97" t="s">
        <v>105</v>
      </c>
      <c r="X19" s="68" t="s">
        <v>16</v>
      </c>
      <c r="Y19" s="43"/>
      <c r="Z19" s="3"/>
      <c r="AA19" s="3"/>
      <c r="AB19" s="3">
        <v>1</v>
      </c>
      <c r="AC19" s="3"/>
      <c r="AD19" s="3"/>
      <c r="AE19" s="3"/>
      <c r="AF19" s="3"/>
      <c r="AG19" s="3"/>
      <c r="AH19" s="3"/>
      <c r="AI19" s="3"/>
    </row>
    <row r="20" spans="1:35" ht="18" customHeight="1">
      <c r="A20" s="17" t="str">
        <f ca="1" t="shared" si="1"/>
        <v>PDL</v>
      </c>
      <c r="B20" s="17">
        <f ca="1" t="shared" si="1"/>
        <v>49</v>
      </c>
      <c r="C20" s="13">
        <v>2</v>
      </c>
      <c r="D20" s="17" t="str">
        <f ca="1" t="shared" si="2"/>
        <v>CHARRIER Manon</v>
      </c>
      <c r="E20" s="17" t="str">
        <f ca="1" t="shared" si="2"/>
        <v>M</v>
      </c>
      <c r="F20" s="17">
        <v>50</v>
      </c>
      <c r="G20" s="17" t="str">
        <f ca="1" t="shared" si="3"/>
        <v>EVRE JUDO ST PIERRE LE MAY</v>
      </c>
      <c r="H20" s="35">
        <v>10</v>
      </c>
      <c r="I20" s="36">
        <v>0</v>
      </c>
      <c r="J20" s="36">
        <v>0</v>
      </c>
      <c r="K20" s="36">
        <v>0</v>
      </c>
      <c r="L20" s="37">
        <v>0</v>
      </c>
      <c r="M20" s="35"/>
      <c r="N20" s="98"/>
      <c r="O20" s="157">
        <f t="shared" si="4"/>
        <v>10</v>
      </c>
      <c r="P20" s="158"/>
      <c r="Q20" s="96"/>
      <c r="R20" s="155">
        <f ca="1" t="shared" si="5"/>
        <v>60</v>
      </c>
      <c r="S20" s="156"/>
      <c r="T20" s="3"/>
      <c r="U20" s="97" t="s">
        <v>27</v>
      </c>
      <c r="V20" s="69" t="s">
        <v>17</v>
      </c>
      <c r="W20" s="97" t="s">
        <v>75</v>
      </c>
      <c r="X20" s="97" t="s">
        <v>106</v>
      </c>
      <c r="Y20" s="99"/>
      <c r="Z20" s="30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8" customHeight="1">
      <c r="A21" s="17" t="str">
        <f ca="1" t="shared" si="1"/>
        <v>PDL</v>
      </c>
      <c r="B21" s="17">
        <f ca="1" t="shared" si="1"/>
        <v>49</v>
      </c>
      <c r="C21" s="13">
        <v>3</v>
      </c>
      <c r="D21" s="17" t="str">
        <f ca="1" t="shared" si="2"/>
        <v>ORTUNO Eva</v>
      </c>
      <c r="E21" s="17" t="str">
        <f ca="1" t="shared" si="2"/>
        <v>M</v>
      </c>
      <c r="F21" s="17">
        <v>47</v>
      </c>
      <c r="G21" s="17" t="str">
        <f ca="1" t="shared" si="3"/>
        <v>BUDOKAN ANGERS JUDO</v>
      </c>
      <c r="H21" s="35">
        <v>0</v>
      </c>
      <c r="I21" s="36">
        <v>0</v>
      </c>
      <c r="J21" s="36">
        <v>0</v>
      </c>
      <c r="K21" s="36">
        <v>10</v>
      </c>
      <c r="L21" s="37">
        <f>IF(M21&lt;&gt;"","-","")</f>
      </c>
      <c r="M21" s="35"/>
      <c r="N21" s="98"/>
      <c r="O21" s="157">
        <f t="shared" si="4"/>
        <v>10</v>
      </c>
      <c r="P21" s="158"/>
      <c r="Q21" s="96"/>
      <c r="R21" s="155">
        <f ca="1" t="shared" si="5"/>
        <v>57</v>
      </c>
      <c r="S21" s="156"/>
      <c r="T21" s="3"/>
      <c r="U21" s="3"/>
      <c r="V21" s="3"/>
      <c r="W21" s="100"/>
      <c r="X21" s="100"/>
      <c r="Y21" s="101"/>
      <c r="Z21" s="30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8" customHeight="1">
      <c r="A22" s="17" t="str">
        <f ca="1" t="shared" si="1"/>
        <v>PDL</v>
      </c>
      <c r="B22" s="17">
        <f ca="1" t="shared" si="1"/>
        <v>49</v>
      </c>
      <c r="C22" s="13">
        <v>4</v>
      </c>
      <c r="D22" s="17" t="str">
        <f ca="1" t="shared" si="2"/>
        <v>GUICHARD Nolwenn</v>
      </c>
      <c r="E22" s="17" t="str">
        <f ca="1" t="shared" si="2"/>
        <v>M</v>
      </c>
      <c r="F22" s="17">
        <v>40</v>
      </c>
      <c r="G22" s="17" t="str">
        <f ca="1" t="shared" si="3"/>
        <v>JC ANJOU</v>
      </c>
      <c r="H22" s="35">
        <v>10</v>
      </c>
      <c r="I22" s="36">
        <v>0</v>
      </c>
      <c r="J22" s="36">
        <v>0</v>
      </c>
      <c r="K22" s="36">
        <v>10</v>
      </c>
      <c r="L22" s="37">
        <v>0</v>
      </c>
      <c r="M22" s="35"/>
      <c r="N22" s="98"/>
      <c r="O22" s="157">
        <f t="shared" si="4"/>
        <v>20</v>
      </c>
      <c r="P22" s="158"/>
      <c r="Q22" s="96"/>
      <c r="R22" s="155">
        <f ca="1" t="shared" si="5"/>
        <v>60</v>
      </c>
      <c r="S22" s="156"/>
      <c r="T22" s="3"/>
      <c r="U22" s="3"/>
      <c r="V22" s="101"/>
      <c r="W22" s="101"/>
      <c r="X22" s="101"/>
      <c r="Y22" s="101"/>
      <c r="Z22" s="30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8" customHeight="1" thickBot="1">
      <c r="A23" s="17" t="str">
        <f ca="1" t="shared" si="1"/>
        <v>PDL</v>
      </c>
      <c r="B23" s="17">
        <f ca="1" t="shared" si="1"/>
        <v>44</v>
      </c>
      <c r="C23" s="13">
        <v>5</v>
      </c>
      <c r="D23" s="31" t="str">
        <f ca="1" t="shared" si="2"/>
        <v>ANGIBERT Stephanie</v>
      </c>
      <c r="E23" s="17" t="str">
        <f ca="1" t="shared" si="2"/>
        <v>M</v>
      </c>
      <c r="F23" s="17">
        <v>10</v>
      </c>
      <c r="G23" s="17" t="str">
        <f ca="1" t="shared" si="3"/>
        <v>JUDO CLUB MALAKOFF</v>
      </c>
      <c r="H23" s="35">
        <v>10</v>
      </c>
      <c r="I23" s="36">
        <v>10</v>
      </c>
      <c r="J23" s="36">
        <v>10</v>
      </c>
      <c r="K23" s="36">
        <v>10</v>
      </c>
      <c r="L23" s="37">
        <v>7</v>
      </c>
      <c r="M23" s="35"/>
      <c r="N23" s="98"/>
      <c r="O23" s="157">
        <f t="shared" si="4"/>
        <v>47</v>
      </c>
      <c r="P23" s="158"/>
      <c r="Q23" s="96"/>
      <c r="R23" s="159">
        <f ca="1" t="shared" si="5"/>
        <v>57</v>
      </c>
      <c r="S23" s="156"/>
      <c r="T23" s="3"/>
      <c r="U23" s="3"/>
      <c r="V23" s="3"/>
      <c r="W23" s="131" t="s">
        <v>64</v>
      </c>
      <c r="X23" s="1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8" customHeight="1" thickBot="1">
      <c r="A24" s="17" t="str">
        <f ca="1" t="shared" si="1"/>
        <v>PDL</v>
      </c>
      <c r="B24" s="17">
        <f ca="1" t="shared" si="1"/>
        <v>49</v>
      </c>
      <c r="C24" s="13">
        <v>6</v>
      </c>
      <c r="D24" s="31" t="str">
        <f ca="1" t="shared" si="2"/>
        <v>SIESS Violaine</v>
      </c>
      <c r="E24" s="17" t="str">
        <f ca="1" t="shared" si="2"/>
        <v>M</v>
      </c>
      <c r="F24" s="17">
        <v>87</v>
      </c>
      <c r="G24" s="17" t="str">
        <f ca="1" t="shared" si="3"/>
        <v>JUDO CLUB LES ROSIERS/LOIRE</v>
      </c>
      <c r="H24" s="35">
        <v>0</v>
      </c>
      <c r="I24" s="36">
        <v>10</v>
      </c>
      <c r="J24" s="36">
        <v>10</v>
      </c>
      <c r="K24" s="36" t="s">
        <v>97</v>
      </c>
      <c r="L24" s="37"/>
      <c r="M24" s="35"/>
      <c r="N24" s="98"/>
      <c r="O24" s="157">
        <f t="shared" si="4"/>
        <v>20</v>
      </c>
      <c r="P24" s="158"/>
      <c r="Q24" s="96"/>
      <c r="R24" s="160">
        <f ca="1" t="shared" si="5"/>
        <v>107</v>
      </c>
      <c r="S24" s="156"/>
      <c r="T24" s="3"/>
      <c r="U24" s="3"/>
      <c r="V24" s="3"/>
      <c r="W24" s="102" t="s">
        <v>65</v>
      </c>
      <c r="X24" s="103" t="s">
        <v>66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8" customHeight="1">
      <c r="A25" s="17" t="str">
        <f ca="1" t="shared" si="1"/>
        <v>PDL</v>
      </c>
      <c r="B25" s="17">
        <f ca="1" t="shared" si="1"/>
        <v>44</v>
      </c>
      <c r="C25" s="13">
        <v>7</v>
      </c>
      <c r="D25" s="17" t="str">
        <f ca="1" t="shared" si="2"/>
        <v>CHAPUIS Clemence</v>
      </c>
      <c r="E25" s="17" t="str">
        <f ca="1" t="shared" si="2"/>
        <v>M</v>
      </c>
      <c r="F25" s="17">
        <v>40</v>
      </c>
      <c r="G25" s="17" t="str">
        <f ca="1" t="shared" si="3"/>
        <v>SHIN DOJO HERBLINOIS</v>
      </c>
      <c r="H25" s="35">
        <v>10</v>
      </c>
      <c r="I25" s="36">
        <v>10</v>
      </c>
      <c r="J25" s="36">
        <v>10</v>
      </c>
      <c r="K25" s="36">
        <v>10</v>
      </c>
      <c r="L25" s="37">
        <f>IF(M25&lt;&gt;"","-","")</f>
      </c>
      <c r="M25" s="104"/>
      <c r="N25" s="105"/>
      <c r="O25" s="157">
        <f t="shared" si="4"/>
        <v>40</v>
      </c>
      <c r="P25" s="158"/>
      <c r="Q25" s="96"/>
      <c r="R25" s="155">
        <f ca="1" t="shared" si="5"/>
        <v>80</v>
      </c>
      <c r="S25" s="156"/>
      <c r="T25" s="3"/>
      <c r="U25" s="3"/>
      <c r="V25" s="3"/>
      <c r="W25" s="161">
        <v>7</v>
      </c>
      <c r="X25" s="163">
        <v>10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8" customHeight="1" thickBot="1">
      <c r="A26" s="17" t="str">
        <f ca="1" t="shared" si="1"/>
        <v>PDL</v>
      </c>
      <c r="B26" s="17">
        <f ca="1" t="shared" si="1"/>
        <v>44</v>
      </c>
      <c r="C26" s="13">
        <v>8</v>
      </c>
      <c r="D26" s="31" t="str">
        <f ca="1" t="shared" si="2"/>
        <v>COTTINEAU Alexane</v>
      </c>
      <c r="E26" s="17" t="str">
        <f ca="1" t="shared" si="2"/>
        <v>M</v>
      </c>
      <c r="F26" s="17">
        <v>35</v>
      </c>
      <c r="G26" s="17" t="str">
        <f ca="1" t="shared" si="3"/>
        <v>JUDO CLUB HERBLINOIS</v>
      </c>
      <c r="H26" s="40">
        <v>0</v>
      </c>
      <c r="I26" s="41">
        <v>0</v>
      </c>
      <c r="J26" s="41">
        <v>0</v>
      </c>
      <c r="K26" s="41">
        <v>0</v>
      </c>
      <c r="L26" s="42">
        <v>10</v>
      </c>
      <c r="M26" s="40"/>
      <c r="N26" s="106"/>
      <c r="O26" s="165">
        <f t="shared" si="4"/>
        <v>10</v>
      </c>
      <c r="P26" s="166"/>
      <c r="Q26" s="96"/>
      <c r="R26" s="155">
        <f ca="1" t="shared" si="5"/>
        <v>45</v>
      </c>
      <c r="S26" s="156"/>
      <c r="T26" s="3"/>
      <c r="U26" s="3"/>
      <c r="V26" s="3"/>
      <c r="W26" s="162"/>
      <c r="X26" s="16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5">
      <c r="A27" s="1"/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67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/>
      <c r="AC27" s="3"/>
      <c r="AD27" s="3"/>
      <c r="AE27" s="3"/>
      <c r="AF27" s="3"/>
      <c r="AG27" s="3"/>
      <c r="AH27" s="3"/>
      <c r="AI27" s="3"/>
    </row>
    <row r="28" spans="1:35" ht="15" hidden="1">
      <c r="A28" s="1"/>
      <c r="B28" s="1"/>
      <c r="C28" s="5">
        <f>COUNT(H19:N26)/2</f>
        <v>18</v>
      </c>
      <c r="D28" s="1"/>
      <c r="E28" s="1"/>
      <c r="F28" s="1"/>
      <c r="G28" s="107" t="s">
        <v>68</v>
      </c>
      <c r="H28" s="45">
        <v>1</v>
      </c>
      <c r="I28" s="45">
        <v>2</v>
      </c>
      <c r="J28" s="45">
        <v>3</v>
      </c>
      <c r="K28" s="45">
        <v>4</v>
      </c>
      <c r="L28" s="45">
        <v>5</v>
      </c>
      <c r="M28" s="45">
        <v>6</v>
      </c>
      <c r="N28" s="45">
        <v>7</v>
      </c>
      <c r="O28" s="45">
        <v>8</v>
      </c>
      <c r="P28" s="45">
        <v>9</v>
      </c>
      <c r="Q28" s="45">
        <v>10</v>
      </c>
      <c r="R28" s="45"/>
      <c r="S28" s="45"/>
      <c r="T28" s="45">
        <v>11</v>
      </c>
      <c r="U28" s="45">
        <v>12</v>
      </c>
      <c r="V28" s="45">
        <v>13</v>
      </c>
      <c r="W28" s="45">
        <v>14</v>
      </c>
      <c r="X28" s="45">
        <v>15</v>
      </c>
      <c r="Y28" s="45"/>
      <c r="Z28" s="45">
        <v>16</v>
      </c>
      <c r="AA28" s="45"/>
      <c r="AB28" s="108"/>
      <c r="AC28" s="108"/>
      <c r="AD28" s="108"/>
      <c r="AE28" s="108"/>
      <c r="AF28" s="108"/>
      <c r="AG28" s="108"/>
      <c r="AH28" s="108"/>
      <c r="AI28" s="108"/>
    </row>
    <row r="29" spans="1:35" ht="15" hidden="1">
      <c r="A29" s="1"/>
      <c r="B29" s="1"/>
      <c r="C29" s="5"/>
      <c r="D29" s="1"/>
      <c r="E29" s="1"/>
      <c r="F29" s="1"/>
      <c r="G29" s="107" t="s">
        <v>69</v>
      </c>
      <c r="H29" s="45">
        <v>1</v>
      </c>
      <c r="I29" s="45">
        <v>1</v>
      </c>
      <c r="J29" s="45">
        <v>2</v>
      </c>
      <c r="K29" s="45">
        <v>1</v>
      </c>
      <c r="L29" s="45">
        <v>2</v>
      </c>
      <c r="M29" s="45">
        <v>2</v>
      </c>
      <c r="N29" s="45">
        <v>3</v>
      </c>
      <c r="O29" s="45">
        <v>2</v>
      </c>
      <c r="P29" s="45">
        <v>3</v>
      </c>
      <c r="Q29" s="45">
        <v>3</v>
      </c>
      <c r="R29" s="45"/>
      <c r="S29" s="45"/>
      <c r="T29" s="45">
        <v>4</v>
      </c>
      <c r="U29" s="45">
        <v>4</v>
      </c>
      <c r="V29" s="45">
        <v>3</v>
      </c>
      <c r="W29" s="45">
        <v>4</v>
      </c>
      <c r="X29" s="45">
        <v>4</v>
      </c>
      <c r="Y29" s="45"/>
      <c r="Z29" s="45">
        <v>5</v>
      </c>
      <c r="AA29" s="45"/>
      <c r="AB29" s="108"/>
      <c r="AC29" s="108"/>
      <c r="AD29" s="108"/>
      <c r="AE29" s="108"/>
      <c r="AF29" s="108"/>
      <c r="AG29" s="108"/>
      <c r="AH29" s="108"/>
      <c r="AI29" s="108"/>
    </row>
    <row r="30" spans="1:35" ht="15" hidden="1">
      <c r="A30" s="1"/>
      <c r="B30" s="1"/>
      <c r="C30" s="5"/>
      <c r="D30" s="1"/>
      <c r="E30" s="1"/>
      <c r="F30" s="1"/>
      <c r="G30" s="107" t="s">
        <v>70</v>
      </c>
      <c r="H30" s="45">
        <v>1</v>
      </c>
      <c r="I30" s="45">
        <v>1</v>
      </c>
      <c r="J30" s="45">
        <v>1</v>
      </c>
      <c r="K30" s="45">
        <v>1</v>
      </c>
      <c r="L30" s="45">
        <v>2</v>
      </c>
      <c r="M30" s="45">
        <v>2</v>
      </c>
      <c r="N30" s="45">
        <v>2</v>
      </c>
      <c r="O30" s="45">
        <v>3</v>
      </c>
      <c r="P30" s="45">
        <v>1</v>
      </c>
      <c r="Q30" s="45">
        <v>3</v>
      </c>
      <c r="R30" s="45"/>
      <c r="S30" s="45"/>
      <c r="T30" s="45">
        <v>3</v>
      </c>
      <c r="U30" s="45">
        <v>2</v>
      </c>
      <c r="V30" s="45">
        <v>4</v>
      </c>
      <c r="W30" s="45">
        <v>3</v>
      </c>
      <c r="X30" s="45">
        <v>5</v>
      </c>
      <c r="Y30" s="45"/>
      <c r="Z30" s="45">
        <v>5</v>
      </c>
      <c r="AA30" s="45"/>
      <c r="AB30" s="108"/>
      <c r="AC30" s="108"/>
      <c r="AD30" s="108"/>
      <c r="AE30" s="108"/>
      <c r="AF30" s="108"/>
      <c r="AG30" s="108"/>
      <c r="AH30" s="108"/>
      <c r="AI30" s="108"/>
    </row>
    <row r="31" spans="1:35" ht="15">
      <c r="A31" s="1"/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</row>
  </sheetData>
  <sheetProtection formatCells="0" formatColumns="0" selectLockedCells="1"/>
  <mergeCells count="29">
    <mergeCell ref="O19:P19"/>
    <mergeCell ref="R19:S19"/>
    <mergeCell ref="G4:G6"/>
    <mergeCell ref="P1:R1"/>
    <mergeCell ref="K2:N2"/>
    <mergeCell ref="P2:P3"/>
    <mergeCell ref="Q2:Q3"/>
    <mergeCell ref="R2:R3"/>
    <mergeCell ref="M17:N17"/>
    <mergeCell ref="O18:P18"/>
    <mergeCell ref="R18:S18"/>
    <mergeCell ref="U18:X18"/>
    <mergeCell ref="O26:P26"/>
    <mergeCell ref="O20:P20"/>
    <mergeCell ref="R20:S20"/>
    <mergeCell ref="O21:P21"/>
    <mergeCell ref="R21:S21"/>
    <mergeCell ref="O22:P22"/>
    <mergeCell ref="R22:S22"/>
    <mergeCell ref="R26:S26"/>
    <mergeCell ref="O23:P23"/>
    <mergeCell ref="R23:S23"/>
    <mergeCell ref="W23:X23"/>
    <mergeCell ref="O24:P24"/>
    <mergeCell ref="R24:S24"/>
    <mergeCell ref="O25:P25"/>
    <mergeCell ref="R25:S25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80" zoomScaleNormal="80" zoomScalePageLayoutView="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J15" sqref="AJ15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57421875" style="0" bestFit="1" customWidth="1"/>
    <col min="4" max="4" width="22.57421875" style="0" customWidth="1"/>
    <col min="5" max="5" width="3.140625" style="0" customWidth="1"/>
    <col min="6" max="6" width="7.7109375" style="0" customWidth="1"/>
    <col min="7" max="7" width="22.00390625" style="0" customWidth="1"/>
    <col min="8" max="12" width="4.7109375" style="0" customWidth="1"/>
    <col min="13" max="14" width="5.28125" style="0" customWidth="1"/>
    <col min="15" max="27" width="4.7109375" style="0" customWidth="1"/>
    <col min="28" max="28" width="4.7109375" style="0" hidden="1" customWidth="1"/>
    <col min="29" max="29" width="4.7109375" style="0" customWidth="1"/>
    <col min="30" max="34" width="4.7109375" style="0" hidden="1" customWidth="1"/>
  </cols>
  <sheetData>
    <row r="1" spans="3:34" s="46" customFormat="1" ht="13.5" thickBot="1">
      <c r="C1" s="79">
        <v>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7" t="s">
        <v>0</v>
      </c>
      <c r="Q1" s="137"/>
      <c r="R1" s="137"/>
      <c r="S1" s="48"/>
      <c r="T1" s="48"/>
      <c r="U1" s="48"/>
      <c r="V1" s="50"/>
      <c r="W1" s="50"/>
      <c r="AB1" s="73"/>
      <c r="AC1" s="73"/>
      <c r="AD1" s="73"/>
      <c r="AE1" s="73"/>
      <c r="AF1" s="73"/>
      <c r="AG1" s="73"/>
      <c r="AH1" s="73"/>
    </row>
    <row r="2" spans="3:34" s="46" customFormat="1" ht="16.5" customHeight="1" thickBot="1">
      <c r="C2" s="51"/>
      <c r="D2" s="48"/>
      <c r="E2" s="48"/>
      <c r="F2" s="52" t="s">
        <v>1</v>
      </c>
      <c r="G2" s="7" t="s">
        <v>122</v>
      </c>
      <c r="H2" s="48">
        <v>1</v>
      </c>
      <c r="I2" s="48"/>
      <c r="J2" s="54" t="s">
        <v>3</v>
      </c>
      <c r="K2" s="138">
        <f ca="1">TODAY()</f>
        <v>41429</v>
      </c>
      <c r="L2" s="138"/>
      <c r="M2" s="138"/>
      <c r="N2" s="138"/>
      <c r="O2" s="48"/>
      <c r="P2" s="139" t="s">
        <v>123</v>
      </c>
      <c r="Q2" s="139"/>
      <c r="R2" s="141"/>
      <c r="S2" s="48"/>
      <c r="AB2" s="73"/>
      <c r="AC2" s="73"/>
      <c r="AD2" s="73"/>
      <c r="AE2" s="73"/>
      <c r="AF2" s="73"/>
      <c r="AG2" s="73"/>
      <c r="AH2" s="73"/>
    </row>
    <row r="3" spans="3:34" s="46" customFormat="1" ht="13.5" customHeight="1" thickBot="1">
      <c r="C3" s="5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40"/>
      <c r="Q3" s="140"/>
      <c r="R3" s="142"/>
      <c r="S3" s="48"/>
      <c r="AB3" s="73"/>
      <c r="AC3" s="73"/>
      <c r="AD3" s="73"/>
      <c r="AE3" s="73"/>
      <c r="AF3" s="73"/>
      <c r="AG3" s="73"/>
      <c r="AH3" s="73"/>
    </row>
    <row r="4" spans="3:34" s="46" customFormat="1" ht="12.75">
      <c r="C4" s="51"/>
      <c r="D4" s="48"/>
      <c r="E4" s="48"/>
      <c r="F4" s="48"/>
      <c r="G4" s="151"/>
      <c r="H4" s="48"/>
      <c r="I4" s="48"/>
      <c r="J4" s="48" t="s">
        <v>5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0"/>
      <c r="W4" s="50"/>
      <c r="AB4" s="73"/>
      <c r="AC4" s="73"/>
      <c r="AD4" s="73"/>
      <c r="AE4" s="73"/>
      <c r="AF4" s="73"/>
      <c r="AG4" s="73"/>
      <c r="AH4" s="73"/>
    </row>
    <row r="5" spans="3:34" s="46" customFormat="1" ht="12.75">
      <c r="C5" s="51"/>
      <c r="D5" s="48"/>
      <c r="E5" s="48"/>
      <c r="F5" s="57" t="s">
        <v>6</v>
      </c>
      <c r="G5" s="152"/>
      <c r="H5" s="48"/>
      <c r="I5" s="48"/>
      <c r="J5" s="54" t="s">
        <v>7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0"/>
      <c r="W5" s="50"/>
      <c r="AB5" s="73"/>
      <c r="AC5" s="73"/>
      <c r="AD5" s="73"/>
      <c r="AE5" s="73"/>
      <c r="AF5" s="73"/>
      <c r="AG5" s="73"/>
      <c r="AH5" s="73"/>
    </row>
    <row r="6" spans="3:34" s="46" customFormat="1" ht="12.75">
      <c r="C6" s="51"/>
      <c r="D6" s="48"/>
      <c r="E6" s="48"/>
      <c r="F6" s="48"/>
      <c r="G6" s="153"/>
      <c r="H6" s="48"/>
      <c r="I6" s="48"/>
      <c r="J6" s="54"/>
      <c r="K6" s="54"/>
      <c r="L6" s="48"/>
      <c r="M6" s="48"/>
      <c r="N6" s="48"/>
      <c r="O6" s="48"/>
      <c r="P6" s="48"/>
      <c r="Q6" s="48"/>
      <c r="R6" s="48"/>
      <c r="S6" s="48"/>
      <c r="T6" s="48"/>
      <c r="U6" s="48"/>
      <c r="V6" s="50"/>
      <c r="W6" s="50"/>
      <c r="AB6" s="73"/>
      <c r="AC6" s="73"/>
      <c r="AD6" s="73"/>
      <c r="AE6" s="73"/>
      <c r="AF6" s="73"/>
      <c r="AG6" s="73"/>
      <c r="AH6" s="73"/>
    </row>
    <row r="7" spans="3:34" s="46" customFormat="1" ht="13.5" thickBot="1">
      <c r="C7" s="51"/>
      <c r="D7" s="48"/>
      <c r="E7" s="48"/>
      <c r="F7" s="80"/>
      <c r="G7" s="54"/>
      <c r="H7" s="54"/>
      <c r="I7" s="54"/>
      <c r="J7" s="54"/>
      <c r="K7" s="48"/>
      <c r="L7" s="48"/>
      <c r="M7" s="48"/>
      <c r="N7" s="48"/>
      <c r="O7" s="48"/>
      <c r="P7" s="48"/>
      <c r="Q7" s="48"/>
      <c r="R7" s="48"/>
      <c r="S7" s="48"/>
      <c r="T7" s="55"/>
      <c r="U7" s="48"/>
      <c r="V7" s="50"/>
      <c r="W7" s="50"/>
      <c r="AB7" s="73"/>
      <c r="AC7" s="73"/>
      <c r="AD7" s="73"/>
      <c r="AE7" s="73"/>
      <c r="AF7" s="73"/>
      <c r="AG7" s="73"/>
      <c r="AH7" s="73"/>
    </row>
    <row r="8" spans="1:34" ht="18" customHeight="1">
      <c r="A8" s="13" t="s">
        <v>8</v>
      </c>
      <c r="B8" s="13" t="s">
        <v>9</v>
      </c>
      <c r="C8" s="14" t="s">
        <v>10</v>
      </c>
      <c r="D8" s="58" t="s">
        <v>11</v>
      </c>
      <c r="E8" s="58" t="s">
        <v>12</v>
      </c>
      <c r="F8" s="14" t="s">
        <v>13</v>
      </c>
      <c r="G8" s="81" t="s">
        <v>14</v>
      </c>
      <c r="H8" s="16" t="s">
        <v>18</v>
      </c>
      <c r="I8" s="82" t="s">
        <v>29</v>
      </c>
      <c r="J8" s="83" t="s">
        <v>23</v>
      </c>
      <c r="K8" s="83" t="s">
        <v>100</v>
      </c>
      <c r="L8" s="83" t="s">
        <v>28</v>
      </c>
      <c r="M8" s="83" t="s">
        <v>22</v>
      </c>
      <c r="N8" s="84" t="s">
        <v>101</v>
      </c>
      <c r="O8" s="83" t="s">
        <v>26</v>
      </c>
      <c r="P8" s="83" t="s">
        <v>74</v>
      </c>
      <c r="Q8" s="83" t="s">
        <v>24</v>
      </c>
      <c r="R8" s="83" t="s">
        <v>25</v>
      </c>
      <c r="S8" s="83" t="s">
        <v>76</v>
      </c>
      <c r="T8" s="84" t="s">
        <v>102</v>
      </c>
      <c r="U8" s="83" t="s">
        <v>73</v>
      </c>
      <c r="V8" s="109" t="s">
        <v>103</v>
      </c>
      <c r="W8" s="83" t="s">
        <v>78</v>
      </c>
      <c r="X8" s="83" t="s">
        <v>20</v>
      </c>
      <c r="Y8" s="83" t="s">
        <v>19</v>
      </c>
      <c r="Z8" s="109" t="s">
        <v>104</v>
      </c>
      <c r="AA8" s="110" t="s">
        <v>77</v>
      </c>
      <c r="AB8" s="61" t="s">
        <v>15</v>
      </c>
      <c r="AC8" s="16" t="s">
        <v>21</v>
      </c>
      <c r="AD8" s="61" t="s">
        <v>105</v>
      </c>
      <c r="AE8" s="61" t="s">
        <v>16</v>
      </c>
      <c r="AF8" s="61" t="s">
        <v>27</v>
      </c>
      <c r="AG8" s="61" t="s">
        <v>17</v>
      </c>
      <c r="AH8" s="61" t="s">
        <v>75</v>
      </c>
    </row>
    <row r="9" spans="1:34" ht="33.75" customHeight="1">
      <c r="A9" s="17" t="s">
        <v>42</v>
      </c>
      <c r="B9" s="17">
        <v>49</v>
      </c>
      <c r="C9" s="18">
        <f aca="true" ca="1" t="shared" si="0" ref="C9:C16">OFFSET(C9,10,0)</f>
        <v>1</v>
      </c>
      <c r="D9" s="19" t="s">
        <v>124</v>
      </c>
      <c r="E9" s="17" t="s">
        <v>32</v>
      </c>
      <c r="F9" s="17">
        <v>56</v>
      </c>
      <c r="G9" s="20" t="s">
        <v>125</v>
      </c>
      <c r="H9" s="88" t="s">
        <v>37</v>
      </c>
      <c r="I9" s="22"/>
      <c r="J9" s="22"/>
      <c r="K9" s="22"/>
      <c r="L9" s="21" t="s">
        <v>40</v>
      </c>
      <c r="M9" s="22"/>
      <c r="N9" s="22"/>
      <c r="O9" s="22"/>
      <c r="P9" s="22"/>
      <c r="Q9" s="21" t="s">
        <v>37</v>
      </c>
      <c r="R9" s="22"/>
      <c r="S9" s="22"/>
      <c r="T9" s="22"/>
      <c r="U9" s="22"/>
      <c r="V9" s="22"/>
      <c r="W9" s="21" t="s">
        <v>37</v>
      </c>
      <c r="X9" s="22"/>
      <c r="Y9" s="22"/>
      <c r="Z9" s="21"/>
      <c r="AA9" s="22"/>
      <c r="AB9" s="89"/>
      <c r="AC9" s="89" t="s">
        <v>35</v>
      </c>
      <c r="AD9" s="90"/>
      <c r="AE9" s="90"/>
      <c r="AF9" s="90"/>
      <c r="AG9" s="90"/>
      <c r="AH9" s="90"/>
    </row>
    <row r="10" spans="1:34" ht="33.75" customHeight="1">
      <c r="A10" s="17" t="s">
        <v>42</v>
      </c>
      <c r="B10" s="17">
        <v>44</v>
      </c>
      <c r="C10" s="18">
        <f ca="1" t="shared" si="0"/>
        <v>2</v>
      </c>
      <c r="D10" s="19" t="s">
        <v>126</v>
      </c>
      <c r="E10" s="17" t="s">
        <v>32</v>
      </c>
      <c r="F10" s="17">
        <v>57</v>
      </c>
      <c r="G10" s="20" t="s">
        <v>48</v>
      </c>
      <c r="H10" s="22"/>
      <c r="I10" s="21" t="s">
        <v>35</v>
      </c>
      <c r="J10" s="22"/>
      <c r="K10" s="22"/>
      <c r="L10" s="22"/>
      <c r="M10" s="21" t="s">
        <v>37</v>
      </c>
      <c r="N10" s="22"/>
      <c r="O10" s="22"/>
      <c r="P10" s="21" t="s">
        <v>35</v>
      </c>
      <c r="Q10" s="22"/>
      <c r="R10" s="21" t="s">
        <v>40</v>
      </c>
      <c r="S10" s="22"/>
      <c r="T10" s="22"/>
      <c r="U10" s="22"/>
      <c r="V10" s="22"/>
      <c r="W10" s="22"/>
      <c r="X10" s="21" t="s">
        <v>37</v>
      </c>
      <c r="Y10" s="22"/>
      <c r="Z10" s="22"/>
      <c r="AA10" s="22"/>
      <c r="AB10" s="89"/>
      <c r="AC10" s="90"/>
      <c r="AD10" s="89"/>
      <c r="AE10" s="90"/>
      <c r="AF10" s="90"/>
      <c r="AG10" s="90"/>
      <c r="AH10" s="90"/>
    </row>
    <row r="11" spans="1:34" ht="33.75" customHeight="1">
      <c r="A11" s="17" t="s">
        <v>42</v>
      </c>
      <c r="B11" s="17">
        <v>49</v>
      </c>
      <c r="C11" s="18">
        <f ca="1" t="shared" si="0"/>
        <v>3</v>
      </c>
      <c r="D11" s="19" t="s">
        <v>127</v>
      </c>
      <c r="E11" s="17" t="s">
        <v>32</v>
      </c>
      <c r="F11" s="17">
        <v>60</v>
      </c>
      <c r="G11" s="20" t="s">
        <v>128</v>
      </c>
      <c r="H11" s="22"/>
      <c r="I11" s="21" t="s">
        <v>37</v>
      </c>
      <c r="J11" s="22"/>
      <c r="K11" s="22"/>
      <c r="L11" s="22"/>
      <c r="M11" s="22"/>
      <c r="N11" s="22"/>
      <c r="O11" s="21" t="s">
        <v>35</v>
      </c>
      <c r="P11" s="22"/>
      <c r="Q11" s="22"/>
      <c r="R11" s="22"/>
      <c r="S11" s="21" t="s">
        <v>35</v>
      </c>
      <c r="T11" s="22"/>
      <c r="U11" s="22"/>
      <c r="V11" s="21"/>
      <c r="W11" s="22"/>
      <c r="X11" s="22"/>
      <c r="Y11" s="21" t="s">
        <v>37</v>
      </c>
      <c r="Z11" s="22"/>
      <c r="AA11" s="22"/>
      <c r="AB11" s="90"/>
      <c r="AC11" s="89" t="s">
        <v>37</v>
      </c>
      <c r="AD11" s="90"/>
      <c r="AE11" s="89"/>
      <c r="AF11" s="90"/>
      <c r="AG11" s="90"/>
      <c r="AH11" s="90"/>
    </row>
    <row r="12" spans="1:34" ht="33.75" customHeight="1">
      <c r="A12" s="17" t="s">
        <v>129</v>
      </c>
      <c r="B12" s="17">
        <v>35</v>
      </c>
      <c r="C12" s="18">
        <f ca="1" t="shared" si="0"/>
        <v>4</v>
      </c>
      <c r="D12" s="19" t="s">
        <v>130</v>
      </c>
      <c r="E12" s="17" t="s">
        <v>32</v>
      </c>
      <c r="F12" s="17">
        <v>61</v>
      </c>
      <c r="G12" s="20" t="s">
        <v>131</v>
      </c>
      <c r="H12" s="21" t="s">
        <v>35</v>
      </c>
      <c r="I12" s="22"/>
      <c r="J12" s="21" t="s">
        <v>51</v>
      </c>
      <c r="K12" s="22"/>
      <c r="L12" s="22"/>
      <c r="M12" s="22"/>
      <c r="N12" s="21" t="s">
        <v>35</v>
      </c>
      <c r="O12" s="22"/>
      <c r="P12" s="22"/>
      <c r="Q12" s="22"/>
      <c r="R12" s="21" t="s">
        <v>46</v>
      </c>
      <c r="S12" s="22"/>
      <c r="T12" s="22"/>
      <c r="U12" s="21" t="s">
        <v>35</v>
      </c>
      <c r="V12" s="22"/>
      <c r="W12" s="22"/>
      <c r="X12" s="22"/>
      <c r="Y12" s="22"/>
      <c r="Z12" s="22"/>
      <c r="AA12" s="22"/>
      <c r="AB12" s="90"/>
      <c r="AC12" s="90"/>
      <c r="AD12" s="90"/>
      <c r="AE12" s="89"/>
      <c r="AF12" s="89"/>
      <c r="AG12" s="90"/>
      <c r="AH12" s="90"/>
    </row>
    <row r="13" spans="1:34" ht="33.75" customHeight="1">
      <c r="A13" s="17" t="s">
        <v>42</v>
      </c>
      <c r="B13" s="17">
        <v>44</v>
      </c>
      <c r="C13" s="18">
        <f ca="1" t="shared" si="0"/>
        <v>5</v>
      </c>
      <c r="D13" s="19" t="s">
        <v>132</v>
      </c>
      <c r="E13" s="17" t="s">
        <v>32</v>
      </c>
      <c r="F13" s="17">
        <v>62</v>
      </c>
      <c r="G13" s="20" t="s">
        <v>133</v>
      </c>
      <c r="H13" s="22"/>
      <c r="I13" s="22"/>
      <c r="J13" s="21" t="s">
        <v>134</v>
      </c>
      <c r="K13" s="22"/>
      <c r="L13" s="21" t="s">
        <v>35</v>
      </c>
      <c r="M13" s="22"/>
      <c r="N13" s="22"/>
      <c r="O13" s="21" t="s">
        <v>45</v>
      </c>
      <c r="P13" s="22"/>
      <c r="Q13" s="22"/>
      <c r="R13" s="22"/>
      <c r="S13" s="22"/>
      <c r="T13" s="21" t="s">
        <v>35</v>
      </c>
      <c r="U13" s="22"/>
      <c r="V13" s="22"/>
      <c r="W13" s="22"/>
      <c r="X13" s="21" t="s">
        <v>35</v>
      </c>
      <c r="Y13" s="22"/>
      <c r="Z13" s="22"/>
      <c r="AA13" s="22"/>
      <c r="AB13" s="90"/>
      <c r="AC13" s="90"/>
      <c r="AD13" s="90"/>
      <c r="AE13" s="90"/>
      <c r="AF13" s="90"/>
      <c r="AG13" s="89"/>
      <c r="AH13" s="89"/>
    </row>
    <row r="14" spans="1:34" ht="33.75" customHeight="1">
      <c r="A14" s="17" t="s">
        <v>42</v>
      </c>
      <c r="B14" s="17">
        <v>72</v>
      </c>
      <c r="C14" s="18">
        <f ca="1" t="shared" si="0"/>
        <v>6</v>
      </c>
      <c r="D14" s="19" t="s">
        <v>135</v>
      </c>
      <c r="E14" s="17" t="s">
        <v>32</v>
      </c>
      <c r="F14" s="17">
        <v>63</v>
      </c>
      <c r="G14" s="20" t="s">
        <v>136</v>
      </c>
      <c r="H14" s="22"/>
      <c r="I14" s="22"/>
      <c r="J14" s="22"/>
      <c r="K14" s="21" t="s">
        <v>35</v>
      </c>
      <c r="L14" s="22"/>
      <c r="M14" s="21" t="s">
        <v>35</v>
      </c>
      <c r="N14" s="22"/>
      <c r="O14" s="22"/>
      <c r="P14" s="22"/>
      <c r="Q14" s="21" t="s">
        <v>35</v>
      </c>
      <c r="R14" s="22"/>
      <c r="S14" s="22"/>
      <c r="T14" s="22"/>
      <c r="U14" s="22"/>
      <c r="V14" s="22"/>
      <c r="W14" s="22"/>
      <c r="X14" s="22"/>
      <c r="Y14" s="21" t="s">
        <v>35</v>
      </c>
      <c r="Z14" s="22"/>
      <c r="AA14" s="21" t="s">
        <v>35</v>
      </c>
      <c r="AB14" s="90"/>
      <c r="AC14" s="90"/>
      <c r="AD14" s="90"/>
      <c r="AE14" s="90"/>
      <c r="AF14" s="89"/>
      <c r="AG14" s="89"/>
      <c r="AH14" s="90"/>
    </row>
    <row r="15" spans="1:34" s="93" customFormat="1" ht="33.75" customHeight="1">
      <c r="A15" s="17" t="s">
        <v>129</v>
      </c>
      <c r="B15" s="17">
        <v>56</v>
      </c>
      <c r="C15" s="18">
        <f ca="1" t="shared" si="0"/>
        <v>7</v>
      </c>
      <c r="D15" s="19" t="s">
        <v>137</v>
      </c>
      <c r="E15" s="17" t="s">
        <v>32</v>
      </c>
      <c r="F15" s="17">
        <v>67</v>
      </c>
      <c r="G15" s="20" t="s">
        <v>138</v>
      </c>
      <c r="H15" s="22"/>
      <c r="I15" s="22"/>
      <c r="J15" s="22"/>
      <c r="K15" s="22"/>
      <c r="L15" s="22"/>
      <c r="M15" s="22"/>
      <c r="N15" s="22"/>
      <c r="O15" s="22"/>
      <c r="P15" s="21" t="s">
        <v>37</v>
      </c>
      <c r="Q15" s="22"/>
      <c r="R15" s="22"/>
      <c r="S15" s="21" t="s">
        <v>39</v>
      </c>
      <c r="T15" s="22"/>
      <c r="U15" s="21" t="s">
        <v>90</v>
      </c>
      <c r="V15" s="22"/>
      <c r="W15" s="21" t="s">
        <v>35</v>
      </c>
      <c r="X15" s="22"/>
      <c r="Y15" s="22"/>
      <c r="Z15" s="22"/>
      <c r="AA15" s="21" t="s">
        <v>37</v>
      </c>
      <c r="AB15" s="91"/>
      <c r="AC15" s="91"/>
      <c r="AD15" s="91"/>
      <c r="AE15" s="91"/>
      <c r="AF15" s="91"/>
      <c r="AG15" s="91"/>
      <c r="AH15" s="92"/>
    </row>
    <row r="16" spans="1:34" ht="33.75" customHeight="1">
      <c r="A16" s="17" t="s">
        <v>42</v>
      </c>
      <c r="B16" s="17">
        <v>49</v>
      </c>
      <c r="C16" s="18">
        <f ca="1" t="shared" si="0"/>
        <v>8</v>
      </c>
      <c r="D16" s="19" t="s">
        <v>139</v>
      </c>
      <c r="E16" s="17" t="s">
        <v>32</v>
      </c>
      <c r="F16" s="17">
        <v>77</v>
      </c>
      <c r="G16" s="20" t="s">
        <v>140</v>
      </c>
      <c r="H16" s="22"/>
      <c r="I16" s="22"/>
      <c r="J16" s="22"/>
      <c r="K16" s="21" t="s">
        <v>37</v>
      </c>
      <c r="L16" s="22"/>
      <c r="M16" s="22"/>
      <c r="N16" s="21" t="s">
        <v>37</v>
      </c>
      <c r="O16" s="22"/>
      <c r="P16" s="22"/>
      <c r="Q16" s="22"/>
      <c r="R16" s="22"/>
      <c r="S16" s="22"/>
      <c r="T16" s="21" t="s">
        <v>37</v>
      </c>
      <c r="U16" s="22"/>
      <c r="V16" s="21"/>
      <c r="W16" s="22"/>
      <c r="X16" s="22"/>
      <c r="Y16" s="22"/>
      <c r="Z16" s="21"/>
      <c r="AA16" s="22"/>
      <c r="AB16" s="90"/>
      <c r="AC16" s="90"/>
      <c r="AD16" s="89"/>
      <c r="AE16" s="90"/>
      <c r="AF16" s="90"/>
      <c r="AG16" s="90"/>
      <c r="AH16" s="90"/>
    </row>
    <row r="17" spans="1:34" ht="18.75" customHeight="1" thickBot="1">
      <c r="A17" s="1"/>
      <c r="B17" s="1"/>
      <c r="C17" s="5"/>
      <c r="D17" s="23"/>
      <c r="E17" s="23"/>
      <c r="F17" s="23"/>
      <c r="G17" s="23"/>
      <c r="H17" s="3"/>
      <c r="I17" s="3"/>
      <c r="J17" s="3"/>
      <c r="K17" s="3"/>
      <c r="L17" s="3"/>
      <c r="M17" s="167" t="s">
        <v>93</v>
      </c>
      <c r="N17" s="167"/>
      <c r="O17" s="94"/>
      <c r="P17" s="9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2.5" customHeight="1" thickBot="1">
      <c r="A18" s="13" t="s">
        <v>8</v>
      </c>
      <c r="B18" s="13" t="s">
        <v>9</v>
      </c>
      <c r="C18" s="14" t="s">
        <v>10</v>
      </c>
      <c r="D18" s="58" t="s">
        <v>11</v>
      </c>
      <c r="E18" s="58" t="s">
        <v>12</v>
      </c>
      <c r="F18" s="24" t="s">
        <v>55</v>
      </c>
      <c r="G18" s="25" t="s">
        <v>14</v>
      </c>
      <c r="H18" s="26" t="s">
        <v>56</v>
      </c>
      <c r="I18" s="27" t="s">
        <v>57</v>
      </c>
      <c r="J18" s="27" t="s">
        <v>58</v>
      </c>
      <c r="K18" s="27" t="s">
        <v>59</v>
      </c>
      <c r="L18" s="28" t="s">
        <v>60</v>
      </c>
      <c r="M18" s="26" t="s">
        <v>94</v>
      </c>
      <c r="N18" s="65" t="s">
        <v>95</v>
      </c>
      <c r="O18" s="132" t="s">
        <v>61</v>
      </c>
      <c r="P18" s="133"/>
      <c r="Q18" s="29" t="s">
        <v>62</v>
      </c>
      <c r="R18" s="168" t="s">
        <v>63</v>
      </c>
      <c r="S18" s="156"/>
      <c r="T18" s="3"/>
      <c r="U18" s="169" t="s">
        <v>96</v>
      </c>
      <c r="V18" s="169"/>
      <c r="W18" s="169"/>
      <c r="X18" s="169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8" customHeight="1">
      <c r="A19" s="17" t="str">
        <f aca="true" ca="1" t="shared" si="1" ref="A19:B26">OFFSET(A19,-10,0)</f>
        <v>PDL</v>
      </c>
      <c r="B19" s="17">
        <f ca="1" t="shared" si="1"/>
        <v>49</v>
      </c>
      <c r="C19" s="13">
        <v>1</v>
      </c>
      <c r="D19" s="31" t="str">
        <f aca="true" ca="1" t="shared" si="2" ref="D19:E26">OFFSET(D19,-10,0)</f>
        <v>HUAULME Angie</v>
      </c>
      <c r="E19" s="17" t="str">
        <f ca="1" t="shared" si="2"/>
        <v>M</v>
      </c>
      <c r="F19" s="17">
        <v>20</v>
      </c>
      <c r="G19" s="17" t="str">
        <f aca="true" ca="1" t="shared" si="3" ref="G19:G26">OFFSET(G19,-10,0)</f>
        <v>ALLIANCE MAINE ET LOIRE JUDO</v>
      </c>
      <c r="H19" s="35">
        <v>10</v>
      </c>
      <c r="I19" s="36">
        <v>7</v>
      </c>
      <c r="J19" s="36">
        <v>10</v>
      </c>
      <c r="K19" s="36">
        <v>10</v>
      </c>
      <c r="L19" s="37" t="str">
        <f>IF(M19&lt;&gt;"","-","")</f>
        <v>-</v>
      </c>
      <c r="M19" s="32">
        <v>0</v>
      </c>
      <c r="N19" s="95"/>
      <c r="O19" s="157">
        <f aca="true" t="shared" si="4" ref="O19:O26">SUM(H19:N19)</f>
        <v>37</v>
      </c>
      <c r="P19" s="158"/>
      <c r="Q19" s="96"/>
      <c r="R19" s="159">
        <f aca="true" ca="1" t="shared" si="5" ref="R19:R26">SUM(OFFSET(R19,0,-12),OFFSET(R19,0,-3))</f>
        <v>57</v>
      </c>
      <c r="S19" s="156"/>
      <c r="T19" s="3"/>
      <c r="U19" s="69" t="s">
        <v>15</v>
      </c>
      <c r="V19" s="68" t="s">
        <v>21</v>
      </c>
      <c r="W19" s="69" t="s">
        <v>105</v>
      </c>
      <c r="X19" s="69" t="s">
        <v>16</v>
      </c>
      <c r="Y19" s="4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8" customHeight="1">
      <c r="A20" s="17" t="str">
        <f ca="1" t="shared" si="1"/>
        <v>PDL</v>
      </c>
      <c r="B20" s="17">
        <f ca="1" t="shared" si="1"/>
        <v>44</v>
      </c>
      <c r="C20" s="13">
        <v>2</v>
      </c>
      <c r="D20" s="31" t="str">
        <f ca="1" t="shared" si="2"/>
        <v>GUITTENY Morgane</v>
      </c>
      <c r="E20" s="17" t="str">
        <f ca="1" t="shared" si="2"/>
        <v>M</v>
      </c>
      <c r="F20" s="17">
        <v>60</v>
      </c>
      <c r="G20" s="17" t="str">
        <f ca="1" t="shared" si="3"/>
        <v>ASB REZE</v>
      </c>
      <c r="H20" s="35">
        <v>0</v>
      </c>
      <c r="I20" s="36">
        <v>10</v>
      </c>
      <c r="J20" s="36">
        <v>0</v>
      </c>
      <c r="K20" s="36">
        <v>0</v>
      </c>
      <c r="L20" s="37">
        <v>10</v>
      </c>
      <c r="M20" s="35"/>
      <c r="N20" s="98"/>
      <c r="O20" s="157">
        <f t="shared" si="4"/>
        <v>20</v>
      </c>
      <c r="P20" s="158"/>
      <c r="Q20" s="96"/>
      <c r="R20" s="159">
        <f ca="1" t="shared" si="5"/>
        <v>80</v>
      </c>
      <c r="S20" s="156"/>
      <c r="T20" s="3"/>
      <c r="U20" s="69" t="s">
        <v>27</v>
      </c>
      <c r="V20" s="69" t="s">
        <v>17</v>
      </c>
      <c r="W20" s="69" t="s">
        <v>75</v>
      </c>
      <c r="X20" s="97" t="s">
        <v>106</v>
      </c>
      <c r="Y20" s="99"/>
      <c r="Z20" s="30"/>
      <c r="AA20" s="3"/>
      <c r="AB20" s="3"/>
      <c r="AC20" s="3"/>
      <c r="AD20" s="3"/>
      <c r="AE20" s="3"/>
      <c r="AF20" s="3"/>
      <c r="AG20" s="3"/>
      <c r="AH20" s="3"/>
    </row>
    <row r="21" spans="1:34" ht="18" customHeight="1">
      <c r="A21" s="17" t="str">
        <f ca="1" t="shared" si="1"/>
        <v>PDL</v>
      </c>
      <c r="B21" s="17">
        <f ca="1" t="shared" si="1"/>
        <v>49</v>
      </c>
      <c r="C21" s="13">
        <v>3</v>
      </c>
      <c r="D21" s="31" t="str">
        <f ca="1" t="shared" si="2"/>
        <v>SCALA Manon</v>
      </c>
      <c r="E21" s="17" t="str">
        <f ca="1" t="shared" si="2"/>
        <v>M</v>
      </c>
      <c r="F21" s="17">
        <v>70</v>
      </c>
      <c r="G21" s="17" t="str">
        <f ca="1" t="shared" si="3"/>
        <v>KIAI C.CASTELNEUVIEN</v>
      </c>
      <c r="H21" s="35">
        <v>10</v>
      </c>
      <c r="I21" s="36">
        <v>0</v>
      </c>
      <c r="J21" s="36">
        <v>0</v>
      </c>
      <c r="K21" s="36">
        <v>10</v>
      </c>
      <c r="L21" s="37" t="str">
        <f>IF(M21&lt;&gt;"","-","")</f>
        <v>-</v>
      </c>
      <c r="M21" s="35">
        <v>10</v>
      </c>
      <c r="N21" s="98" t="s">
        <v>97</v>
      </c>
      <c r="O21" s="157">
        <f t="shared" si="4"/>
        <v>30</v>
      </c>
      <c r="P21" s="158"/>
      <c r="Q21" s="96"/>
      <c r="R21" s="160">
        <f ca="1" t="shared" si="5"/>
        <v>100</v>
      </c>
      <c r="S21" s="156"/>
      <c r="T21" s="3"/>
      <c r="U21" s="3"/>
      <c r="V21" s="3"/>
      <c r="W21" s="100"/>
      <c r="X21" s="100"/>
      <c r="Y21" s="101"/>
      <c r="Z21" s="30"/>
      <c r="AA21" s="3"/>
      <c r="AB21" s="3"/>
      <c r="AC21" s="3"/>
      <c r="AD21" s="3"/>
      <c r="AE21" s="3"/>
      <c r="AF21" s="3"/>
      <c r="AG21" s="3"/>
      <c r="AH21" s="3"/>
    </row>
    <row r="22" spans="1:34" ht="18" customHeight="1">
      <c r="A22" s="17" t="str">
        <f ca="1" t="shared" si="1"/>
        <v>BRE</v>
      </c>
      <c r="B22" s="17">
        <f ca="1" t="shared" si="1"/>
        <v>35</v>
      </c>
      <c r="C22" s="13">
        <v>4</v>
      </c>
      <c r="D22" s="31" t="str">
        <f ca="1" t="shared" si="2"/>
        <v>TRIQUET Audrey</v>
      </c>
      <c r="E22" s="17" t="str">
        <f ca="1" t="shared" si="2"/>
        <v>M</v>
      </c>
      <c r="F22" s="17">
        <v>0</v>
      </c>
      <c r="G22" s="17" t="str">
        <f ca="1" t="shared" si="3"/>
        <v>JUDO CLUB CHATEAUGIRON</v>
      </c>
      <c r="H22" s="35">
        <v>0</v>
      </c>
      <c r="I22" s="36">
        <v>0</v>
      </c>
      <c r="J22" s="36">
        <v>0</v>
      </c>
      <c r="K22" s="36">
        <v>10</v>
      </c>
      <c r="L22" s="37">
        <v>0</v>
      </c>
      <c r="M22" s="35"/>
      <c r="N22" s="98"/>
      <c r="O22" s="157">
        <f t="shared" si="4"/>
        <v>10</v>
      </c>
      <c r="P22" s="158"/>
      <c r="Q22" s="96"/>
      <c r="R22" s="155">
        <f ca="1" t="shared" si="5"/>
        <v>10</v>
      </c>
      <c r="S22" s="156"/>
      <c r="T22" s="3"/>
      <c r="U22" s="3"/>
      <c r="V22" s="101"/>
      <c r="W22" s="101"/>
      <c r="X22" s="101"/>
      <c r="Y22" s="101"/>
      <c r="Z22" s="30"/>
      <c r="AA22" s="3"/>
      <c r="AB22" s="3"/>
      <c r="AC22" s="3"/>
      <c r="AD22" s="3"/>
      <c r="AE22" s="3"/>
      <c r="AF22" s="3"/>
      <c r="AG22" s="3"/>
      <c r="AH22" s="3"/>
    </row>
    <row r="23" spans="1:34" ht="18" customHeight="1" thickBot="1">
      <c r="A23" s="17" t="str">
        <f ca="1" t="shared" si="1"/>
        <v>PDL</v>
      </c>
      <c r="B23" s="17">
        <f ca="1" t="shared" si="1"/>
        <v>44</v>
      </c>
      <c r="C23" s="13">
        <v>5</v>
      </c>
      <c r="D23" s="31" t="str">
        <f ca="1" t="shared" si="2"/>
        <v>FOURNIER Le Ray Laure</v>
      </c>
      <c r="E23" s="17" t="str">
        <f ca="1" t="shared" si="2"/>
        <v>M</v>
      </c>
      <c r="F23" s="17">
        <v>74</v>
      </c>
      <c r="G23" s="17" t="str">
        <f ca="1" t="shared" si="3"/>
        <v>JUDO ATLANTIC CLUB</v>
      </c>
      <c r="H23" s="35">
        <v>10</v>
      </c>
      <c r="I23" s="36">
        <v>0</v>
      </c>
      <c r="J23" s="36">
        <v>10</v>
      </c>
      <c r="K23" s="36">
        <v>0</v>
      </c>
      <c r="L23" s="37">
        <v>0</v>
      </c>
      <c r="M23" s="35"/>
      <c r="N23" s="98"/>
      <c r="O23" s="157">
        <f t="shared" si="4"/>
        <v>20</v>
      </c>
      <c r="P23" s="158"/>
      <c r="Q23" s="96"/>
      <c r="R23" s="155">
        <f ca="1" t="shared" si="5"/>
        <v>94</v>
      </c>
      <c r="S23" s="156"/>
      <c r="T23" s="3"/>
      <c r="U23" s="3"/>
      <c r="V23" s="3"/>
      <c r="W23" s="131" t="s">
        <v>64</v>
      </c>
      <c r="X23" s="131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8" customHeight="1" thickBot="1">
      <c r="A24" s="17" t="str">
        <f ca="1" t="shared" si="1"/>
        <v>PDL</v>
      </c>
      <c r="B24" s="17">
        <f ca="1" t="shared" si="1"/>
        <v>72</v>
      </c>
      <c r="C24" s="13">
        <v>6</v>
      </c>
      <c r="D24" s="31" t="str">
        <f ca="1" t="shared" si="2"/>
        <v>CLAVIER Emilie</v>
      </c>
      <c r="E24" s="17" t="str">
        <f ca="1" t="shared" si="2"/>
        <v>M</v>
      </c>
      <c r="F24" s="17">
        <v>10</v>
      </c>
      <c r="G24" s="17" t="str">
        <f ca="1" t="shared" si="3"/>
        <v>JC PARIGNE L EVEQUE</v>
      </c>
      <c r="H24" s="35">
        <v>0</v>
      </c>
      <c r="I24" s="36">
        <v>0</v>
      </c>
      <c r="J24" s="36">
        <v>0</v>
      </c>
      <c r="K24" s="36">
        <v>0</v>
      </c>
      <c r="L24" s="37">
        <v>0</v>
      </c>
      <c r="M24" s="35"/>
      <c r="N24" s="98"/>
      <c r="O24" s="157">
        <f t="shared" si="4"/>
        <v>0</v>
      </c>
      <c r="P24" s="158"/>
      <c r="Q24" s="96"/>
      <c r="R24" s="159">
        <f ca="1" t="shared" si="5"/>
        <v>10</v>
      </c>
      <c r="S24" s="156"/>
      <c r="T24" s="3"/>
      <c r="U24" s="3"/>
      <c r="V24" s="3"/>
      <c r="W24" s="102" t="s">
        <v>65</v>
      </c>
      <c r="X24" s="103" t="s">
        <v>66</v>
      </c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8" customHeight="1">
      <c r="A25" s="17" t="str">
        <f ca="1" t="shared" si="1"/>
        <v>BRE</v>
      </c>
      <c r="B25" s="17">
        <f ca="1" t="shared" si="1"/>
        <v>56</v>
      </c>
      <c r="C25" s="13">
        <v>7</v>
      </c>
      <c r="D25" s="31" t="str">
        <f ca="1" t="shared" si="2"/>
        <v>SOUQUE-PEDRON Helene</v>
      </c>
      <c r="E25" s="17" t="str">
        <f ca="1" t="shared" si="2"/>
        <v>M</v>
      </c>
      <c r="F25" s="17">
        <v>60</v>
      </c>
      <c r="G25" s="17" t="str">
        <f ca="1" t="shared" si="3"/>
        <v>DOJO BALDIVIEN</v>
      </c>
      <c r="H25" s="35">
        <v>10</v>
      </c>
      <c r="I25" s="36">
        <v>0</v>
      </c>
      <c r="J25" s="36">
        <v>10</v>
      </c>
      <c r="K25" s="36">
        <v>0</v>
      </c>
      <c r="L25" s="37">
        <v>10</v>
      </c>
      <c r="M25" s="104"/>
      <c r="N25" s="105"/>
      <c r="O25" s="157">
        <f t="shared" si="4"/>
        <v>30</v>
      </c>
      <c r="P25" s="158"/>
      <c r="Q25" s="96"/>
      <c r="R25" s="159">
        <f ca="1" t="shared" si="5"/>
        <v>90</v>
      </c>
      <c r="S25" s="156"/>
      <c r="T25" s="3"/>
      <c r="U25" s="3"/>
      <c r="V25" s="3"/>
      <c r="W25" s="161">
        <v>7</v>
      </c>
      <c r="X25" s="163">
        <v>10</v>
      </c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8" customHeight="1" thickBot="1">
      <c r="A26" s="17" t="str">
        <f ca="1" t="shared" si="1"/>
        <v>PDL</v>
      </c>
      <c r="B26" s="17">
        <f ca="1" t="shared" si="1"/>
        <v>49</v>
      </c>
      <c r="C26" s="13">
        <v>8</v>
      </c>
      <c r="D26" s="31" t="str">
        <f ca="1" t="shared" si="2"/>
        <v>PLAIRE Isabelle</v>
      </c>
      <c r="E26" s="17" t="str">
        <f ca="1" t="shared" si="2"/>
        <v>M</v>
      </c>
      <c r="F26" s="17">
        <v>70</v>
      </c>
      <c r="G26" s="17" t="str">
        <f ca="1" t="shared" si="3"/>
        <v>UNION CHOLET JUDO 49</v>
      </c>
      <c r="H26" s="40">
        <v>10</v>
      </c>
      <c r="I26" s="41">
        <v>10</v>
      </c>
      <c r="J26" s="41">
        <v>10</v>
      </c>
      <c r="K26" s="41" t="str">
        <f>IF(M26&lt;&gt;"","-","")</f>
        <v>-</v>
      </c>
      <c r="L26" s="42" t="str">
        <f>IF(M26&lt;&gt;"","-","")</f>
        <v>-</v>
      </c>
      <c r="M26" s="40" t="s">
        <v>97</v>
      </c>
      <c r="N26" s="106"/>
      <c r="O26" s="165">
        <f t="shared" si="4"/>
        <v>30</v>
      </c>
      <c r="P26" s="166"/>
      <c r="Q26" s="96"/>
      <c r="R26" s="159">
        <f ca="1" t="shared" si="5"/>
        <v>100</v>
      </c>
      <c r="S26" s="156"/>
      <c r="T26" s="3"/>
      <c r="U26" s="3"/>
      <c r="V26" s="3"/>
      <c r="W26" s="162"/>
      <c r="X26" s="164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>
      <c r="A27" s="1"/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67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/>
      <c r="AC27" s="3"/>
      <c r="AD27" s="3"/>
      <c r="AE27" s="3"/>
      <c r="AF27" s="3"/>
      <c r="AG27" s="3"/>
      <c r="AH27" s="3"/>
    </row>
    <row r="28" spans="1:34" ht="15" hidden="1">
      <c r="A28" s="1"/>
      <c r="B28" s="1"/>
      <c r="C28" s="5">
        <f>COUNT(H19:N26)/2</f>
        <v>19</v>
      </c>
      <c r="D28" s="1"/>
      <c r="E28" s="1"/>
      <c r="F28" s="1"/>
      <c r="G28" s="107" t="s">
        <v>68</v>
      </c>
      <c r="H28" s="45">
        <v>1</v>
      </c>
      <c r="I28" s="45">
        <v>2</v>
      </c>
      <c r="J28" s="45">
        <v>3</v>
      </c>
      <c r="K28" s="45">
        <v>4</v>
      </c>
      <c r="L28" s="45">
        <v>5</v>
      </c>
      <c r="M28" s="45">
        <v>6</v>
      </c>
      <c r="N28" s="45">
        <v>7</v>
      </c>
      <c r="O28" s="45">
        <v>8</v>
      </c>
      <c r="P28" s="45">
        <v>9</v>
      </c>
      <c r="Q28" s="45">
        <v>10</v>
      </c>
      <c r="R28" s="45">
        <v>11</v>
      </c>
      <c r="S28" s="45">
        <v>12</v>
      </c>
      <c r="T28" s="45">
        <v>13</v>
      </c>
      <c r="U28" s="45">
        <v>14</v>
      </c>
      <c r="V28" s="45"/>
      <c r="W28" s="45">
        <v>16</v>
      </c>
      <c r="X28" s="45">
        <v>15</v>
      </c>
      <c r="Y28" s="45">
        <v>17</v>
      </c>
      <c r="Z28" s="45"/>
      <c r="AA28" s="45">
        <v>19</v>
      </c>
      <c r="AB28" s="108"/>
      <c r="AC28" s="108">
        <v>18</v>
      </c>
      <c r="AD28" s="108"/>
      <c r="AE28" s="108"/>
      <c r="AF28" s="108"/>
      <c r="AG28" s="108"/>
      <c r="AH28" s="108"/>
    </row>
    <row r="29" spans="1:34" ht="15" hidden="1">
      <c r="A29" s="1"/>
      <c r="B29" s="1"/>
      <c r="C29" s="5"/>
      <c r="D29" s="1"/>
      <c r="E29" s="1"/>
      <c r="F29" s="1"/>
      <c r="G29" s="107" t="s">
        <v>69</v>
      </c>
      <c r="H29" s="45">
        <v>1</v>
      </c>
      <c r="I29" s="45">
        <v>1</v>
      </c>
      <c r="J29" s="45">
        <v>2</v>
      </c>
      <c r="K29" s="45">
        <v>1</v>
      </c>
      <c r="L29" s="45">
        <v>2</v>
      </c>
      <c r="M29" s="45">
        <v>2</v>
      </c>
      <c r="N29" s="45">
        <v>3</v>
      </c>
      <c r="O29" s="45">
        <v>2</v>
      </c>
      <c r="P29" s="45">
        <v>3</v>
      </c>
      <c r="Q29" s="45">
        <v>3</v>
      </c>
      <c r="R29" s="45">
        <v>4</v>
      </c>
      <c r="S29" s="45">
        <v>3</v>
      </c>
      <c r="T29" s="45">
        <v>4</v>
      </c>
      <c r="U29" s="45">
        <v>5</v>
      </c>
      <c r="V29" s="45"/>
      <c r="W29" s="45">
        <v>4</v>
      </c>
      <c r="X29" s="45">
        <v>5</v>
      </c>
      <c r="Y29" s="45">
        <v>4</v>
      </c>
      <c r="Z29" s="45"/>
      <c r="AA29" s="45">
        <v>5</v>
      </c>
      <c r="AB29" s="108"/>
      <c r="AC29" s="108">
        <v>1</v>
      </c>
      <c r="AD29" s="108"/>
      <c r="AE29" s="108"/>
      <c r="AF29" s="108"/>
      <c r="AG29" s="108"/>
      <c r="AH29" s="108"/>
    </row>
    <row r="30" spans="1:34" ht="15" hidden="1">
      <c r="A30" s="1"/>
      <c r="B30" s="1"/>
      <c r="C30" s="5"/>
      <c r="D30" s="1"/>
      <c r="E30" s="1"/>
      <c r="F30" s="1"/>
      <c r="G30" s="107" t="s">
        <v>70</v>
      </c>
      <c r="H30" s="45">
        <v>1</v>
      </c>
      <c r="I30" s="45">
        <v>1</v>
      </c>
      <c r="J30" s="45">
        <v>1</v>
      </c>
      <c r="K30" s="45">
        <v>1</v>
      </c>
      <c r="L30" s="45">
        <v>2</v>
      </c>
      <c r="M30" s="45">
        <v>2</v>
      </c>
      <c r="N30" s="45">
        <v>2</v>
      </c>
      <c r="O30" s="45">
        <v>3</v>
      </c>
      <c r="P30" s="45">
        <v>1</v>
      </c>
      <c r="Q30" s="45">
        <v>3</v>
      </c>
      <c r="R30" s="45">
        <v>4</v>
      </c>
      <c r="S30" s="45">
        <v>2</v>
      </c>
      <c r="T30" s="45">
        <v>3</v>
      </c>
      <c r="U30" s="45">
        <v>3</v>
      </c>
      <c r="V30" s="45"/>
      <c r="W30" s="45">
        <v>4</v>
      </c>
      <c r="X30" s="45">
        <v>5</v>
      </c>
      <c r="Y30" s="45">
        <v>4</v>
      </c>
      <c r="Z30" s="45"/>
      <c r="AA30" s="45">
        <v>5</v>
      </c>
      <c r="AB30" s="108"/>
      <c r="AC30" s="108">
        <v>1</v>
      </c>
      <c r="AD30" s="108"/>
      <c r="AE30" s="108"/>
      <c r="AF30" s="108"/>
      <c r="AG30" s="108"/>
      <c r="AH30" s="108"/>
    </row>
    <row r="31" spans="1:34" ht="15">
      <c r="A31" s="1"/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</row>
  </sheetData>
  <sheetProtection formatCells="0" formatColumns="0" selectLockedCells="1"/>
  <mergeCells count="29">
    <mergeCell ref="O19:P19"/>
    <mergeCell ref="R19:S19"/>
    <mergeCell ref="G4:G6"/>
    <mergeCell ref="P1:R1"/>
    <mergeCell ref="K2:N2"/>
    <mergeCell ref="P2:P3"/>
    <mergeCell ref="Q2:Q3"/>
    <mergeCell ref="R2:R3"/>
    <mergeCell ref="M17:N17"/>
    <mergeCell ref="O18:P18"/>
    <mergeCell ref="R18:S18"/>
    <mergeCell ref="U18:X18"/>
    <mergeCell ref="O26:P26"/>
    <mergeCell ref="O20:P20"/>
    <mergeCell ref="R20:S20"/>
    <mergeCell ref="O21:P21"/>
    <mergeCell ref="R21:S21"/>
    <mergeCell ref="O22:P22"/>
    <mergeCell ref="R22:S22"/>
    <mergeCell ref="R26:S26"/>
    <mergeCell ref="O23:P23"/>
    <mergeCell ref="R23:S23"/>
    <mergeCell ref="W23:X23"/>
    <mergeCell ref="O24:P24"/>
    <mergeCell ref="R24:S24"/>
    <mergeCell ref="O25:P25"/>
    <mergeCell ref="R25:S25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104" zoomScaleNormal="104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14062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18" width="5.28125" style="0" customWidth="1"/>
    <col min="19" max="19" width="1.57421875" style="0" customWidth="1"/>
  </cols>
  <sheetData>
    <row r="1" spans="1:19" ht="15.75" thickBot="1">
      <c r="A1" s="1"/>
      <c r="B1" s="1"/>
      <c r="C1" s="2">
        <v>4</v>
      </c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37" t="s">
        <v>0</v>
      </c>
      <c r="Q1" s="137"/>
      <c r="R1" s="137"/>
      <c r="S1" s="4"/>
    </row>
    <row r="2" spans="1:19" ht="16.5" customHeight="1" thickBot="1">
      <c r="A2" s="1"/>
      <c r="B2" s="1"/>
      <c r="C2" s="5"/>
      <c r="D2" s="1"/>
      <c r="E2" s="1"/>
      <c r="F2" s="6" t="s">
        <v>1</v>
      </c>
      <c r="G2" s="7" t="s">
        <v>141</v>
      </c>
      <c r="H2" s="1">
        <v>1</v>
      </c>
      <c r="I2" s="1"/>
      <c r="J2" s="8" t="s">
        <v>3</v>
      </c>
      <c r="K2" s="138">
        <f ca="1">TODAY()</f>
        <v>41429</v>
      </c>
      <c r="L2" s="138"/>
      <c r="M2" s="138"/>
      <c r="N2" s="138"/>
      <c r="O2" s="1"/>
      <c r="P2" s="139" t="s">
        <v>142</v>
      </c>
      <c r="Q2" s="139"/>
      <c r="R2" s="141"/>
      <c r="S2" s="1"/>
    </row>
    <row r="3" spans="1:19" ht="13.5" customHeight="1" thickBot="1">
      <c r="A3" s="1"/>
      <c r="B3" s="1"/>
      <c r="C3" s="5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0"/>
      <c r="Q3" s="140"/>
      <c r="R3" s="142"/>
      <c r="S3" s="1"/>
    </row>
    <row r="4" spans="1:19" ht="15">
      <c r="A4" s="1"/>
      <c r="B4" s="1"/>
      <c r="C4" s="2"/>
      <c r="D4" s="1"/>
      <c r="E4" s="1"/>
      <c r="F4" s="11"/>
      <c r="G4" s="134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1"/>
      <c r="C5" s="5"/>
      <c r="D5" s="1"/>
      <c r="E5" s="1"/>
      <c r="F5" s="11" t="s">
        <v>6</v>
      </c>
      <c r="G5" s="135"/>
      <c r="H5" s="1"/>
      <c r="I5" s="1"/>
      <c r="J5" s="8" t="s">
        <v>7</v>
      </c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/>
      <c r="B6" s="1"/>
      <c r="C6" s="5"/>
      <c r="D6" s="1"/>
      <c r="E6" s="1"/>
      <c r="F6" s="3"/>
      <c r="G6" s="136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</row>
    <row r="8" spans="1:13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21</v>
      </c>
      <c r="K8" s="87" t="s">
        <v>25</v>
      </c>
      <c r="L8" s="16" t="s">
        <v>18</v>
      </c>
      <c r="M8" s="87" t="s">
        <v>29</v>
      </c>
    </row>
    <row r="9" spans="1:19" ht="34.5" customHeight="1">
      <c r="A9" s="17" t="s">
        <v>42</v>
      </c>
      <c r="B9" s="17">
        <v>85</v>
      </c>
      <c r="C9" s="18">
        <f ca="1">OFFSET(C9,6,0)</f>
        <v>1</v>
      </c>
      <c r="D9" s="62" t="s">
        <v>143</v>
      </c>
      <c r="E9" s="17" t="s">
        <v>123</v>
      </c>
      <c r="F9" s="17">
        <v>50</v>
      </c>
      <c r="G9" s="20" t="s">
        <v>144</v>
      </c>
      <c r="H9" s="21" t="s">
        <v>35</v>
      </c>
      <c r="I9" s="22"/>
      <c r="J9" s="21" t="s">
        <v>35</v>
      </c>
      <c r="K9" s="22"/>
      <c r="L9" s="21" t="s">
        <v>35</v>
      </c>
      <c r="M9" s="22"/>
      <c r="N9" s="3"/>
      <c r="O9" s="3"/>
      <c r="P9" s="3"/>
      <c r="Q9" s="3"/>
      <c r="R9" s="3"/>
      <c r="S9" s="1"/>
    </row>
    <row r="10" spans="1:19" ht="34.5" customHeight="1">
      <c r="A10" s="17" t="s">
        <v>42</v>
      </c>
      <c r="B10" s="17">
        <v>85</v>
      </c>
      <c r="C10" s="18">
        <f ca="1">OFFSET(C10,6,0)</f>
        <v>2</v>
      </c>
      <c r="D10" s="62" t="s">
        <v>145</v>
      </c>
      <c r="E10" s="17" t="s">
        <v>123</v>
      </c>
      <c r="F10" s="17">
        <v>50</v>
      </c>
      <c r="G10" s="20" t="s">
        <v>144</v>
      </c>
      <c r="H10" s="21" t="s">
        <v>37</v>
      </c>
      <c r="I10" s="22"/>
      <c r="J10" s="22"/>
      <c r="K10" s="21"/>
      <c r="L10" s="22"/>
      <c r="M10" s="21"/>
      <c r="N10" s="3"/>
      <c r="O10" s="3"/>
      <c r="P10" s="3"/>
      <c r="Q10" s="3"/>
      <c r="R10" s="3"/>
      <c r="S10" s="1"/>
    </row>
    <row r="11" spans="1:19" ht="34.5" customHeight="1">
      <c r="A11" s="17" t="s">
        <v>42</v>
      </c>
      <c r="B11" s="17">
        <v>72</v>
      </c>
      <c r="C11" s="18">
        <f ca="1">OFFSET(C11,6,0)</f>
        <v>3</v>
      </c>
      <c r="D11" s="62" t="s">
        <v>146</v>
      </c>
      <c r="E11" s="17" t="s">
        <v>123</v>
      </c>
      <c r="F11" s="17">
        <v>54</v>
      </c>
      <c r="G11" s="20" t="s">
        <v>147</v>
      </c>
      <c r="H11" s="22"/>
      <c r="I11" s="21" t="s">
        <v>35</v>
      </c>
      <c r="J11" s="21" t="s">
        <v>45</v>
      </c>
      <c r="K11" s="22"/>
      <c r="L11" s="22"/>
      <c r="M11" s="21"/>
      <c r="N11" s="3"/>
      <c r="O11" s="3"/>
      <c r="P11" s="3"/>
      <c r="Q11" s="3"/>
      <c r="R11" s="3"/>
      <c r="S11" s="1"/>
    </row>
    <row r="12" spans="1:19" ht="34.5" customHeight="1">
      <c r="A12" s="17" t="s">
        <v>42</v>
      </c>
      <c r="B12" s="17">
        <v>44</v>
      </c>
      <c r="C12" s="18">
        <f ca="1">OFFSET(C12,6,0)</f>
        <v>4</v>
      </c>
      <c r="D12" s="62" t="s">
        <v>148</v>
      </c>
      <c r="E12" s="17" t="s">
        <v>142</v>
      </c>
      <c r="F12" s="17">
        <v>55</v>
      </c>
      <c r="G12" s="20" t="s">
        <v>149</v>
      </c>
      <c r="H12" s="22"/>
      <c r="I12" s="21" t="s">
        <v>37</v>
      </c>
      <c r="J12" s="22"/>
      <c r="K12" s="21"/>
      <c r="L12" s="21" t="s">
        <v>46</v>
      </c>
      <c r="M12" s="22"/>
      <c r="N12" s="30"/>
      <c r="O12" s="30"/>
      <c r="P12" s="30"/>
      <c r="Q12" s="3"/>
      <c r="R12" s="3"/>
      <c r="S12" s="1"/>
    </row>
    <row r="13" spans="1:19" ht="41.25" customHeight="1" thickBot="1">
      <c r="A13" s="1"/>
      <c r="B13" s="1"/>
      <c r="C13" s="5"/>
      <c r="D13" s="23"/>
      <c r="E13" s="23"/>
      <c r="F13" s="23"/>
      <c r="G13" s="23"/>
      <c r="H13" s="175"/>
      <c r="I13" s="175"/>
      <c r="J13" s="175"/>
      <c r="K13" s="175"/>
      <c r="L13" s="3"/>
      <c r="M13" s="3"/>
      <c r="N13" s="3"/>
      <c r="O13" s="3"/>
      <c r="P13" s="3"/>
      <c r="Q13" s="3"/>
      <c r="R13" s="3"/>
      <c r="S13" s="1"/>
    </row>
    <row r="14" spans="1:19" ht="24" customHeight="1" thickBot="1">
      <c r="A14" s="13" t="s">
        <v>8</v>
      </c>
      <c r="B14" s="13" t="s">
        <v>9</v>
      </c>
      <c r="C14" s="14" t="s">
        <v>10</v>
      </c>
      <c r="D14" s="14" t="s">
        <v>11</v>
      </c>
      <c r="E14" s="15" t="s">
        <v>12</v>
      </c>
      <c r="F14" s="24" t="s">
        <v>55</v>
      </c>
      <c r="G14" s="25" t="s">
        <v>14</v>
      </c>
      <c r="H14" s="26" t="s">
        <v>56</v>
      </c>
      <c r="I14" s="27" t="s">
        <v>57</v>
      </c>
      <c r="J14" s="28" t="s">
        <v>58</v>
      </c>
      <c r="K14" s="129" t="s">
        <v>61</v>
      </c>
      <c r="L14" s="130"/>
      <c r="M14" s="29" t="s">
        <v>62</v>
      </c>
      <c r="N14" s="172" t="s">
        <v>63</v>
      </c>
      <c r="O14" s="125"/>
      <c r="P14" s="3"/>
      <c r="Q14" s="131" t="s">
        <v>64</v>
      </c>
      <c r="R14" s="131"/>
      <c r="S14" s="1"/>
    </row>
    <row r="15" spans="1:19" ht="27" customHeight="1" thickBot="1">
      <c r="A15" s="17" t="str">
        <f aca="true" ca="1" t="shared" si="0" ref="A15:B18">OFFSET(A15,-6,0)</f>
        <v>PDL</v>
      </c>
      <c r="B15" s="17">
        <f ca="1" t="shared" si="0"/>
        <v>85</v>
      </c>
      <c r="C15" s="13">
        <v>1</v>
      </c>
      <c r="D15" s="17" t="str">
        <f aca="true" ca="1" t="shared" si="1" ref="D15:E18">OFFSET(D15,-6,0)</f>
        <v>DUPONT Delphine</v>
      </c>
      <c r="E15" s="17" t="str">
        <f ca="1" t="shared" si="1"/>
        <v>1</v>
      </c>
      <c r="F15" s="17">
        <v>17</v>
      </c>
      <c r="G15" s="17" t="str">
        <f ca="1">OFFSET(G15,-6,0)</f>
        <v>JUDO CLUB COMMEQUIERS</v>
      </c>
      <c r="H15" s="32">
        <v>0</v>
      </c>
      <c r="I15" s="67">
        <v>0</v>
      </c>
      <c r="J15" s="111">
        <v>0</v>
      </c>
      <c r="K15" s="176">
        <f>SUM(H15:J15)</f>
        <v>0</v>
      </c>
      <c r="L15" s="177"/>
      <c r="M15" s="29"/>
      <c r="N15" s="172">
        <f ca="1">SUM(OFFSET(N15,0,-8),OFFSET(N15,0,-3))</f>
        <v>17</v>
      </c>
      <c r="O15" s="125"/>
      <c r="P15" s="3"/>
      <c r="Q15" s="26" t="s">
        <v>65</v>
      </c>
      <c r="R15" s="28" t="s">
        <v>66</v>
      </c>
      <c r="S15" s="1"/>
    </row>
    <row r="16" spans="1:19" ht="27" customHeight="1" thickBot="1">
      <c r="A16" s="17" t="str">
        <f ca="1" t="shared" si="0"/>
        <v>PDL</v>
      </c>
      <c r="B16" s="17">
        <f ca="1" t="shared" si="0"/>
        <v>85</v>
      </c>
      <c r="C16" s="13">
        <v>2</v>
      </c>
      <c r="D16" s="17" t="str">
        <f ca="1" t="shared" si="1"/>
        <v>DUPONT Helene</v>
      </c>
      <c r="E16" s="17" t="str">
        <f ca="1" t="shared" si="1"/>
        <v>1</v>
      </c>
      <c r="F16" s="17">
        <v>97</v>
      </c>
      <c r="G16" s="17" t="str">
        <f ca="1">OFFSET(G16,-6,0)</f>
        <v>JUDO CLUB COMMEQUIERS</v>
      </c>
      <c r="H16" s="35">
        <v>10</v>
      </c>
      <c r="I16" s="112"/>
      <c r="J16" s="113"/>
      <c r="K16" s="170">
        <f>SUM(H16:J16)</f>
        <v>10</v>
      </c>
      <c r="L16" s="171"/>
      <c r="M16" s="29"/>
      <c r="N16" s="172">
        <f ca="1">SUM(OFFSET(N16,0,-8),OFFSET(N16,0,-3))</f>
        <v>107</v>
      </c>
      <c r="O16" s="125"/>
      <c r="P16" s="3"/>
      <c r="Q16" s="38">
        <v>7</v>
      </c>
      <c r="R16" s="39">
        <v>10</v>
      </c>
      <c r="S16" s="1"/>
    </row>
    <row r="17" spans="1:22" ht="27" customHeight="1">
      <c r="A17" s="17" t="str">
        <f ca="1" t="shared" si="0"/>
        <v>PDL</v>
      </c>
      <c r="B17" s="17">
        <f ca="1" t="shared" si="0"/>
        <v>72</v>
      </c>
      <c r="C17" s="13">
        <v>3</v>
      </c>
      <c r="D17" s="17" t="str">
        <f ca="1" t="shared" si="1"/>
        <v>D Halluin Solene</v>
      </c>
      <c r="E17" s="17" t="str">
        <f ca="1" t="shared" si="1"/>
        <v>1</v>
      </c>
      <c r="F17" s="17">
        <v>0</v>
      </c>
      <c r="G17" s="17" t="str">
        <f ca="1">OFFSET(G17,-6,0)</f>
        <v>JUDO CLUB DU MANS</v>
      </c>
      <c r="H17" s="35">
        <v>0</v>
      </c>
      <c r="I17" s="112">
        <v>10</v>
      </c>
      <c r="J17" s="113"/>
      <c r="K17" s="170">
        <f>SUM(H17:J17)</f>
        <v>10</v>
      </c>
      <c r="L17" s="171"/>
      <c r="M17" s="29"/>
      <c r="N17" s="172">
        <f ca="1">SUM(OFFSET(N17,0,-8),OFFSET(N17,0,-3))</f>
        <v>10</v>
      </c>
      <c r="O17" s="125"/>
      <c r="P17" s="3"/>
      <c r="Q17" s="3"/>
      <c r="R17" s="3"/>
      <c r="S17" s="1"/>
      <c r="T17" s="1"/>
      <c r="U17" s="1"/>
      <c r="V17" s="1"/>
    </row>
    <row r="18" spans="1:22" ht="27" customHeight="1" thickBot="1">
      <c r="A18" s="17" t="str">
        <f ca="1" t="shared" si="0"/>
        <v>PDL</v>
      </c>
      <c r="B18" s="17">
        <f ca="1" t="shared" si="0"/>
        <v>44</v>
      </c>
      <c r="C18" s="13">
        <v>4</v>
      </c>
      <c r="D18" s="17" t="str">
        <f ca="1" t="shared" si="1"/>
        <v>SIX Marianne</v>
      </c>
      <c r="E18" s="17" t="str">
        <f ca="1" t="shared" si="1"/>
        <v>2</v>
      </c>
      <c r="F18" s="17">
        <v>88</v>
      </c>
      <c r="G18" s="17" t="str">
        <f ca="1">OFFSET(G18,-6,0)</f>
        <v>NANTES NORD JUDO JUJITSU CLUB</v>
      </c>
      <c r="H18" s="40">
        <v>10</v>
      </c>
      <c r="I18" s="114">
        <v>10</v>
      </c>
      <c r="J18" s="115"/>
      <c r="K18" s="173">
        <f>SUM(H18:J18)</f>
        <v>20</v>
      </c>
      <c r="L18" s="174"/>
      <c r="M18" s="29"/>
      <c r="N18" s="172">
        <f ca="1">SUM(OFFSET(N18,0,-8),OFFSET(N18,0,-3))</f>
        <v>108</v>
      </c>
      <c r="O18" s="125"/>
      <c r="P18" s="3"/>
      <c r="Q18" s="3"/>
      <c r="R18" s="3"/>
      <c r="S18" s="1"/>
      <c r="T18" s="1"/>
      <c r="U18" s="1"/>
      <c r="V18" s="1"/>
    </row>
    <row r="19" spans="1:22" ht="15">
      <c r="A19" s="1"/>
      <c r="B19" s="1"/>
      <c r="C19" s="1"/>
      <c r="D19" s="43"/>
      <c r="E19" s="43"/>
      <c r="F19" s="43"/>
      <c r="G19" s="43"/>
      <c r="H19" s="1"/>
      <c r="I19" s="1" t="s">
        <v>67</v>
      </c>
      <c r="J19" s="43"/>
      <c r="K19" s="43"/>
      <c r="L19" s="43"/>
      <c r="M19" s="116"/>
      <c r="N19" s="116"/>
      <c r="O19" s="116"/>
      <c r="P19" s="116"/>
      <c r="Q19" s="1"/>
      <c r="R19" s="1"/>
      <c r="S19" s="1"/>
      <c r="T19" s="1"/>
      <c r="U19" s="1"/>
      <c r="V19" s="1"/>
    </row>
    <row r="20" spans="1:22" ht="15" hidden="1">
      <c r="A20" s="1"/>
      <c r="B20" s="1"/>
      <c r="C20" s="5">
        <f>COUNT(H15:J18)/2</f>
        <v>4</v>
      </c>
      <c r="D20" s="1"/>
      <c r="E20" s="1"/>
      <c r="F20" s="3"/>
      <c r="G20" s="44" t="s">
        <v>68</v>
      </c>
      <c r="H20" s="45">
        <v>1</v>
      </c>
      <c r="I20" s="45">
        <v>2</v>
      </c>
      <c r="J20" s="45">
        <v>3</v>
      </c>
      <c r="K20" s="45"/>
      <c r="L20" s="45">
        <v>4</v>
      </c>
      <c r="M20" s="45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5" hidden="1">
      <c r="A21" s="1"/>
      <c r="B21" s="1"/>
      <c r="C21" s="1"/>
      <c r="D21" s="1"/>
      <c r="E21" s="1"/>
      <c r="F21" s="3"/>
      <c r="G21" s="44" t="s">
        <v>69</v>
      </c>
      <c r="H21" s="45">
        <v>1</v>
      </c>
      <c r="I21" s="45">
        <v>1</v>
      </c>
      <c r="J21" s="45">
        <v>2</v>
      </c>
      <c r="K21" s="45"/>
      <c r="L21" s="45">
        <v>3</v>
      </c>
      <c r="M21" s="45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5" hidden="1">
      <c r="A22" s="1"/>
      <c r="B22" s="1"/>
      <c r="C22" s="5"/>
      <c r="D22" s="1"/>
      <c r="E22" s="1"/>
      <c r="F22" s="3"/>
      <c r="G22" s="44" t="s">
        <v>70</v>
      </c>
      <c r="H22" s="45">
        <v>1</v>
      </c>
      <c r="I22" s="45">
        <v>1</v>
      </c>
      <c r="J22" s="45">
        <v>2</v>
      </c>
      <c r="K22" s="45"/>
      <c r="L22" s="45">
        <v>2</v>
      </c>
      <c r="M22" s="45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5">
      <c r="A23" s="1"/>
      <c r="B23" s="1"/>
      <c r="C23" s="5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sheetProtection selectLockedCells="1"/>
  <mergeCells count="18">
    <mergeCell ref="P1:R1"/>
    <mergeCell ref="K2:N2"/>
    <mergeCell ref="P2:P3"/>
    <mergeCell ref="Q2:Q3"/>
    <mergeCell ref="R2:R3"/>
    <mergeCell ref="Q14:R14"/>
    <mergeCell ref="K15:L15"/>
    <mergeCell ref="N15:O15"/>
    <mergeCell ref="G4:G6"/>
    <mergeCell ref="K18:L18"/>
    <mergeCell ref="N18:O18"/>
    <mergeCell ref="H13:K13"/>
    <mergeCell ref="K14:L14"/>
    <mergeCell ref="N14:O14"/>
    <mergeCell ref="K16:L16"/>
    <mergeCell ref="N16:O16"/>
    <mergeCell ref="K17:L17"/>
    <mergeCell ref="N17:O17"/>
  </mergeCells>
  <printOptions horizontalCentered="1"/>
  <pageMargins left="0.1968503937007874" right="0.1968503937007874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101" zoomScaleNormal="101" zoomScalePageLayoutView="0" workbookViewId="0" topLeftCell="C8">
      <pane xSplit="5" ySplit="1" topLeftCell="H9" activePane="bottomRight" state="frozen"/>
      <selection pane="topLeft" activeCell="H31" sqref="H31:H32"/>
      <selection pane="topRight" activeCell="H31" sqref="H31:H32"/>
      <selection pane="bottomLeft" activeCell="H31" sqref="H31:H32"/>
      <selection pane="bottomRight" activeCell="H8" sqref="H8"/>
    </sheetView>
  </sheetViews>
  <sheetFormatPr defaultColWidth="11.421875" defaultRowHeight="15"/>
  <cols>
    <col min="1" max="1" width="6.140625" style="0" customWidth="1"/>
    <col min="2" max="2" width="5.140625" style="0" customWidth="1"/>
    <col min="3" max="3" width="4.28125" style="0" bestFit="1" customWidth="1"/>
    <col min="4" max="4" width="24.421875" style="0" customWidth="1"/>
    <col min="5" max="5" width="4.8515625" style="0" customWidth="1"/>
    <col min="6" max="6" width="7.7109375" style="0" customWidth="1"/>
    <col min="7" max="7" width="33.8515625" style="0" customWidth="1"/>
    <col min="8" max="17" width="5.28125" style="0" customWidth="1"/>
    <col min="18" max="18" width="5.00390625" style="0" customWidth="1"/>
    <col min="19" max="19" width="4.8515625" style="0" customWidth="1"/>
  </cols>
  <sheetData>
    <row r="1" spans="1:19" ht="15.75" thickBot="1">
      <c r="A1" s="48"/>
      <c r="B1" s="48"/>
      <c r="C1" s="47">
        <v>5</v>
      </c>
      <c r="D1" s="48"/>
      <c r="E1" s="48"/>
      <c r="F1" s="50"/>
      <c r="G1" s="48"/>
      <c r="H1" s="48"/>
      <c r="I1" s="48"/>
      <c r="J1" s="48"/>
      <c r="K1" s="48"/>
      <c r="L1" s="48"/>
      <c r="M1" s="48"/>
      <c r="N1" s="48"/>
      <c r="O1" s="48"/>
      <c r="P1" s="137" t="s">
        <v>0</v>
      </c>
      <c r="Q1" s="137"/>
      <c r="R1" s="137"/>
      <c r="S1" s="48"/>
    </row>
    <row r="2" spans="1:19" ht="16.5" customHeight="1" thickBot="1">
      <c r="A2" s="48"/>
      <c r="B2" s="48"/>
      <c r="C2" s="51"/>
      <c r="D2" s="48"/>
      <c r="E2" s="48"/>
      <c r="F2" s="52" t="s">
        <v>1</v>
      </c>
      <c r="G2" s="7" t="s">
        <v>150</v>
      </c>
      <c r="H2" s="48">
        <v>1</v>
      </c>
      <c r="I2" s="48"/>
      <c r="J2" s="54" t="s">
        <v>3</v>
      </c>
      <c r="K2" s="138">
        <f ca="1">TODAY()</f>
        <v>41429</v>
      </c>
      <c r="L2" s="138"/>
      <c r="M2" s="138"/>
      <c r="N2" s="138"/>
      <c r="O2" s="48"/>
      <c r="P2" s="139" t="s">
        <v>151</v>
      </c>
      <c r="Q2" s="139"/>
      <c r="R2" s="141"/>
      <c r="S2" s="48"/>
    </row>
    <row r="3" spans="1:19" ht="13.5" customHeight="1" thickBot="1">
      <c r="A3" s="48"/>
      <c r="B3" s="48"/>
      <c r="C3" s="51"/>
      <c r="D3" s="48"/>
      <c r="E3" s="48"/>
      <c r="F3" s="50"/>
      <c r="G3" s="48"/>
      <c r="H3" s="48"/>
      <c r="I3" s="48"/>
      <c r="J3" s="48"/>
      <c r="K3" s="48"/>
      <c r="L3" s="48"/>
      <c r="M3" s="48"/>
      <c r="N3" s="48"/>
      <c r="O3" s="48"/>
      <c r="P3" s="140"/>
      <c r="Q3" s="140"/>
      <c r="R3" s="142"/>
      <c r="S3" s="48"/>
    </row>
    <row r="4" spans="1:19" ht="15">
      <c r="A4" s="48"/>
      <c r="B4" s="48"/>
      <c r="C4" s="51"/>
      <c r="D4" s="48"/>
      <c r="E4" s="48"/>
      <c r="F4" s="57"/>
      <c r="G4" s="151"/>
      <c r="H4" s="48"/>
      <c r="I4" s="48"/>
      <c r="J4" s="48" t="s">
        <v>5</v>
      </c>
      <c r="K4" s="48"/>
      <c r="L4" s="48"/>
      <c r="M4" s="48"/>
      <c r="N4" s="48"/>
      <c r="O4" s="48"/>
      <c r="P4" s="48"/>
      <c r="Q4" s="48"/>
      <c r="R4" s="48"/>
      <c r="S4" s="48"/>
    </row>
    <row r="5" spans="1:19" ht="15">
      <c r="A5" s="48"/>
      <c r="B5" s="48"/>
      <c r="C5" s="51"/>
      <c r="D5" s="48"/>
      <c r="E5" s="48"/>
      <c r="F5" s="57" t="s">
        <v>6</v>
      </c>
      <c r="G5" s="152"/>
      <c r="H5" s="48"/>
      <c r="I5" s="48"/>
      <c r="J5" s="54" t="s">
        <v>7</v>
      </c>
      <c r="K5" s="48"/>
      <c r="L5" s="48"/>
      <c r="M5" s="48"/>
      <c r="N5" s="48"/>
      <c r="O5" s="48"/>
      <c r="P5" s="48"/>
      <c r="Q5" s="48"/>
      <c r="R5" s="48"/>
      <c r="S5" s="48"/>
    </row>
    <row r="6" spans="1:19" ht="15">
      <c r="A6" s="48"/>
      <c r="B6" s="48"/>
      <c r="C6" s="51"/>
      <c r="D6" s="48"/>
      <c r="E6" s="48"/>
      <c r="F6" s="50"/>
      <c r="G6" s="153"/>
      <c r="H6" s="54"/>
      <c r="I6" s="54"/>
      <c r="J6" s="54"/>
      <c r="K6" s="54"/>
      <c r="L6" s="48"/>
      <c r="M6" s="48"/>
      <c r="N6" s="48"/>
      <c r="O6" s="48"/>
      <c r="P6" s="48"/>
      <c r="Q6" s="48"/>
      <c r="R6" s="48"/>
      <c r="S6" s="48"/>
    </row>
    <row r="8" spans="1:18" s="117" customFormat="1" ht="20.25" customHeight="1">
      <c r="A8" s="58" t="s">
        <v>8</v>
      </c>
      <c r="B8" s="58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23</v>
      </c>
      <c r="I8" s="16" t="s">
        <v>15</v>
      </c>
      <c r="J8" s="59" t="s">
        <v>16</v>
      </c>
      <c r="K8" s="16" t="s">
        <v>28</v>
      </c>
      <c r="L8" s="16" t="s">
        <v>29</v>
      </c>
      <c r="M8" s="59" t="s">
        <v>18</v>
      </c>
      <c r="N8" s="16" t="s">
        <v>20</v>
      </c>
      <c r="O8" s="16" t="s">
        <v>21</v>
      </c>
      <c r="P8" s="59" t="s">
        <v>25</v>
      </c>
      <c r="Q8" s="16" t="s">
        <v>26</v>
      </c>
      <c r="R8" s="3"/>
    </row>
    <row r="9" spans="1:19" ht="34.5" customHeight="1">
      <c r="A9" s="17" t="s">
        <v>42</v>
      </c>
      <c r="B9" s="17">
        <v>49</v>
      </c>
      <c r="C9" s="18">
        <f ca="1">OFFSET(C9,7,0)</f>
        <v>1</v>
      </c>
      <c r="D9" s="62" t="s">
        <v>152</v>
      </c>
      <c r="E9" s="17" t="s">
        <v>123</v>
      </c>
      <c r="F9" s="17">
        <v>63</v>
      </c>
      <c r="G9" s="20" t="s">
        <v>113</v>
      </c>
      <c r="H9" s="22"/>
      <c r="I9" s="21" t="s">
        <v>37</v>
      </c>
      <c r="J9" s="22"/>
      <c r="K9" s="21" t="s">
        <v>90</v>
      </c>
      <c r="L9" s="22"/>
      <c r="M9" s="21"/>
      <c r="N9" s="22"/>
      <c r="O9" s="21" t="s">
        <v>35</v>
      </c>
      <c r="P9" s="22"/>
      <c r="Q9" s="22"/>
      <c r="R9" s="3"/>
      <c r="S9" s="50"/>
    </row>
    <row r="10" spans="1:19" ht="34.5" customHeight="1">
      <c r="A10" s="17" t="s">
        <v>42</v>
      </c>
      <c r="B10" s="17">
        <v>72</v>
      </c>
      <c r="C10" s="18">
        <f ca="1">OFFSET(C10,7,0)</f>
        <v>2</v>
      </c>
      <c r="D10" s="62" t="s">
        <v>153</v>
      </c>
      <c r="E10" s="17" t="s">
        <v>123</v>
      </c>
      <c r="F10" s="17">
        <v>69</v>
      </c>
      <c r="G10" s="20" t="s">
        <v>154</v>
      </c>
      <c r="H10" s="22"/>
      <c r="I10" s="21" t="s">
        <v>35</v>
      </c>
      <c r="J10" s="22"/>
      <c r="K10" s="22"/>
      <c r="L10" s="21" t="s">
        <v>35</v>
      </c>
      <c r="M10" s="22"/>
      <c r="N10" s="21" t="s">
        <v>35</v>
      </c>
      <c r="O10" s="22"/>
      <c r="P10" s="21"/>
      <c r="Q10" s="22"/>
      <c r="R10" s="3"/>
      <c r="S10" s="50"/>
    </row>
    <row r="11" spans="1:19" ht="34.5" customHeight="1">
      <c r="A11" s="17" t="s">
        <v>42</v>
      </c>
      <c r="B11" s="17">
        <v>44</v>
      </c>
      <c r="C11" s="18">
        <f ca="1">OFFSET(C11,7,0)</f>
        <v>3</v>
      </c>
      <c r="D11" s="62" t="s">
        <v>155</v>
      </c>
      <c r="E11" s="17" t="s">
        <v>123</v>
      </c>
      <c r="F11" s="17">
        <v>70</v>
      </c>
      <c r="G11" s="20" t="s">
        <v>156</v>
      </c>
      <c r="H11" s="22"/>
      <c r="I11" s="22"/>
      <c r="J11" s="21"/>
      <c r="K11" s="22"/>
      <c r="L11" s="21" t="s">
        <v>37</v>
      </c>
      <c r="M11" s="22"/>
      <c r="N11" s="22"/>
      <c r="O11" s="21" t="s">
        <v>45</v>
      </c>
      <c r="P11" s="22"/>
      <c r="Q11" s="21" t="s">
        <v>37</v>
      </c>
      <c r="R11" s="3"/>
      <c r="S11" s="50"/>
    </row>
    <row r="12" spans="1:19" ht="34.5" customHeight="1">
      <c r="A12" s="17" t="s">
        <v>42</v>
      </c>
      <c r="B12" s="17">
        <v>44</v>
      </c>
      <c r="C12" s="18">
        <f ca="1">OFFSET(C12,7,0)</f>
        <v>4</v>
      </c>
      <c r="D12" s="19" t="s">
        <v>157</v>
      </c>
      <c r="E12" s="17" t="s">
        <v>123</v>
      </c>
      <c r="F12" s="17">
        <v>70</v>
      </c>
      <c r="G12" s="20" t="s">
        <v>48</v>
      </c>
      <c r="H12" s="21" t="s">
        <v>45</v>
      </c>
      <c r="I12" s="22"/>
      <c r="J12" s="21"/>
      <c r="K12" s="22"/>
      <c r="L12" s="22"/>
      <c r="M12" s="21"/>
      <c r="N12" s="22"/>
      <c r="O12" s="22"/>
      <c r="P12" s="21"/>
      <c r="Q12" s="22"/>
      <c r="R12" s="3"/>
      <c r="S12" s="50"/>
    </row>
    <row r="13" spans="1:19" ht="34.5" customHeight="1">
      <c r="A13" s="17" t="s">
        <v>42</v>
      </c>
      <c r="B13" s="17">
        <v>44</v>
      </c>
      <c r="C13" s="18">
        <f ca="1">OFFSET(C13,7,0)</f>
        <v>5</v>
      </c>
      <c r="D13" s="62" t="s">
        <v>158</v>
      </c>
      <c r="E13" s="17" t="s">
        <v>142</v>
      </c>
      <c r="F13" s="17">
        <v>71</v>
      </c>
      <c r="G13" s="20" t="s">
        <v>159</v>
      </c>
      <c r="H13" s="21" t="s">
        <v>35</v>
      </c>
      <c r="I13" s="22"/>
      <c r="J13" s="22"/>
      <c r="K13" s="21" t="s">
        <v>39</v>
      </c>
      <c r="L13" s="22"/>
      <c r="M13" s="22"/>
      <c r="N13" s="21" t="s">
        <v>45</v>
      </c>
      <c r="O13" s="22"/>
      <c r="P13" s="22"/>
      <c r="Q13" s="21" t="s">
        <v>35</v>
      </c>
      <c r="R13" s="3"/>
      <c r="S13" s="50"/>
    </row>
    <row r="14" spans="1:19" ht="26.25" customHeight="1" thickBot="1">
      <c r="A14" s="48"/>
      <c r="B14" s="48"/>
      <c r="C14" s="5"/>
      <c r="D14" s="23"/>
      <c r="E14" s="23"/>
      <c r="F14" s="23"/>
      <c r="G14" s="23"/>
      <c r="H14" s="3"/>
      <c r="I14" s="3"/>
      <c r="J14" s="3"/>
      <c r="K14" s="3"/>
      <c r="L14" s="180"/>
      <c r="M14" s="180"/>
      <c r="N14" s="128"/>
      <c r="O14" s="128"/>
      <c r="P14" s="3"/>
      <c r="Q14" s="3"/>
      <c r="R14" s="3"/>
      <c r="S14" s="50"/>
    </row>
    <row r="15" spans="1:19" ht="29.25" customHeight="1" thickBot="1">
      <c r="A15" s="58" t="s">
        <v>8</v>
      </c>
      <c r="B15" s="58" t="s">
        <v>9</v>
      </c>
      <c r="C15" s="14" t="s">
        <v>10</v>
      </c>
      <c r="D15" s="14" t="s">
        <v>11</v>
      </c>
      <c r="E15" s="15" t="s">
        <v>12</v>
      </c>
      <c r="F15" s="118" t="s">
        <v>55</v>
      </c>
      <c r="G15" s="25" t="s">
        <v>14</v>
      </c>
      <c r="H15" s="26" t="s">
        <v>56</v>
      </c>
      <c r="I15" s="27" t="s">
        <v>57</v>
      </c>
      <c r="J15" s="27" t="s">
        <v>58</v>
      </c>
      <c r="K15" s="28" t="s">
        <v>59</v>
      </c>
      <c r="L15" s="181" t="s">
        <v>61</v>
      </c>
      <c r="M15" s="182"/>
      <c r="N15" s="71" t="s">
        <v>62</v>
      </c>
      <c r="O15" s="183" t="s">
        <v>63</v>
      </c>
      <c r="P15" s="184"/>
      <c r="Q15" s="50"/>
      <c r="R15" s="185" t="s">
        <v>64</v>
      </c>
      <c r="S15" s="185"/>
    </row>
    <row r="16" spans="1:19" ht="24" customHeight="1">
      <c r="A16" s="17" t="str">
        <f aca="true" ca="1" t="shared" si="0" ref="A16:B20">OFFSET(A16,-7,0)</f>
        <v>PDL</v>
      </c>
      <c r="B16" s="17">
        <f ca="1" t="shared" si="0"/>
        <v>49</v>
      </c>
      <c r="C16" s="13">
        <v>1</v>
      </c>
      <c r="D16" s="17" t="str">
        <f aca="true" ca="1" t="shared" si="1" ref="D16:E20">OFFSET(D16,-7,0)</f>
        <v>MADEC Enora</v>
      </c>
      <c r="E16" s="17" t="str">
        <f ca="1" t="shared" si="1"/>
        <v>1</v>
      </c>
      <c r="F16" s="17">
        <v>40</v>
      </c>
      <c r="G16" s="17" t="str">
        <f ca="1">OFFSET(G16,-7,0)</f>
        <v>JC ANJOU</v>
      </c>
      <c r="H16" s="32">
        <v>10</v>
      </c>
      <c r="I16" s="67">
        <v>10</v>
      </c>
      <c r="J16" s="67">
        <v>0</v>
      </c>
      <c r="K16" s="111"/>
      <c r="L16" s="186">
        <f>SUM(H16:K16)</f>
        <v>20</v>
      </c>
      <c r="M16" s="187"/>
      <c r="N16" s="29"/>
      <c r="O16" s="124">
        <f ca="1">SUM(OFFSET(O16,0,-9),OFFSET(O16,0,-3))</f>
        <v>60</v>
      </c>
      <c r="P16" s="125"/>
      <c r="Q16" s="50"/>
      <c r="R16" s="18" t="s">
        <v>65</v>
      </c>
      <c r="S16" s="18" t="s">
        <v>66</v>
      </c>
    </row>
    <row r="17" spans="1:22" ht="27" customHeight="1">
      <c r="A17" s="17" t="str">
        <f ca="1" t="shared" si="0"/>
        <v>PDL</v>
      </c>
      <c r="B17" s="17">
        <f ca="1" t="shared" si="0"/>
        <v>72</v>
      </c>
      <c r="C17" s="13">
        <v>2</v>
      </c>
      <c r="D17" s="17" t="str">
        <f ca="1" t="shared" si="1"/>
        <v>BOURGEAIS Marine</v>
      </c>
      <c r="E17" s="17" t="str">
        <f ca="1" t="shared" si="1"/>
        <v>1</v>
      </c>
      <c r="F17" s="17">
        <v>30</v>
      </c>
      <c r="G17" s="17" t="str">
        <f ca="1">OFFSET(G17,-7,0)</f>
        <v>JUDO CLUB SABOLIEN</v>
      </c>
      <c r="H17" s="35">
        <v>0</v>
      </c>
      <c r="I17" s="112">
        <v>0</v>
      </c>
      <c r="J17" s="112">
        <v>0</v>
      </c>
      <c r="K17" s="113"/>
      <c r="L17" s="179">
        <f>SUM(H17:K17)</f>
        <v>0</v>
      </c>
      <c r="M17" s="171"/>
      <c r="N17" s="29"/>
      <c r="O17" s="124">
        <f ca="1">SUM(OFFSET(O17,0,-9),OFFSET(O17,0,-3))</f>
        <v>30</v>
      </c>
      <c r="P17" s="125"/>
      <c r="Q17" s="50"/>
      <c r="R17" s="119">
        <v>7</v>
      </c>
      <c r="S17" s="119">
        <v>10</v>
      </c>
      <c r="T17" s="48"/>
      <c r="U17" s="48"/>
      <c r="V17" s="48"/>
    </row>
    <row r="18" spans="1:22" ht="27" customHeight="1">
      <c r="A18" s="17" t="str">
        <f ca="1" t="shared" si="0"/>
        <v>PDL</v>
      </c>
      <c r="B18" s="17">
        <f ca="1" t="shared" si="0"/>
        <v>44</v>
      </c>
      <c r="C18" s="13">
        <v>3</v>
      </c>
      <c r="D18" s="17" t="str">
        <f ca="1" t="shared" si="1"/>
        <v>BELOUARD Claire</v>
      </c>
      <c r="E18" s="17" t="str">
        <f ca="1" t="shared" si="1"/>
        <v>1</v>
      </c>
      <c r="F18" s="17">
        <v>0</v>
      </c>
      <c r="G18" s="17" t="str">
        <f ca="1">OFFSET(G18,-7,0)</f>
        <v>JUDO CLUB LA MONTAGNE</v>
      </c>
      <c r="H18" s="35">
        <v>10</v>
      </c>
      <c r="I18" s="112">
        <v>10</v>
      </c>
      <c r="J18" s="112">
        <v>10</v>
      </c>
      <c r="K18" s="113"/>
      <c r="L18" s="179">
        <f>SUM(H18:K18)</f>
        <v>30</v>
      </c>
      <c r="M18" s="171"/>
      <c r="N18" s="29"/>
      <c r="O18" s="124">
        <f ca="1">SUM(OFFSET(O18,0,-9),OFFSET(O18,0,-3))</f>
        <v>30</v>
      </c>
      <c r="P18" s="125"/>
      <c r="Q18" s="3"/>
      <c r="R18" s="3"/>
      <c r="S18" s="50"/>
      <c r="T18" s="48"/>
      <c r="U18" s="48"/>
      <c r="V18" s="48"/>
    </row>
    <row r="19" spans="1:22" ht="27" customHeight="1">
      <c r="A19" s="17" t="str">
        <f ca="1" t="shared" si="0"/>
        <v>PDL</v>
      </c>
      <c r="B19" s="17">
        <f ca="1" t="shared" si="0"/>
        <v>44</v>
      </c>
      <c r="C19" s="13">
        <v>4</v>
      </c>
      <c r="D19" s="31" t="str">
        <f ca="1" t="shared" si="1"/>
        <v>MATHIEU Marie-Elisabeth</v>
      </c>
      <c r="E19" s="17" t="str">
        <f ca="1" t="shared" si="1"/>
        <v>1</v>
      </c>
      <c r="F19" s="17">
        <v>90</v>
      </c>
      <c r="G19" s="17" t="str">
        <f ca="1">OFFSET(G19,-7,0)</f>
        <v>ASB REZE</v>
      </c>
      <c r="H19" s="35">
        <v>10</v>
      </c>
      <c r="I19" s="36" t="s">
        <v>97</v>
      </c>
      <c r="J19" s="112"/>
      <c r="K19" s="37"/>
      <c r="L19" s="179">
        <f>SUM(H19:K19)</f>
        <v>10</v>
      </c>
      <c r="M19" s="171"/>
      <c r="N19" s="29"/>
      <c r="O19" s="124">
        <f ca="1">SUM(OFFSET(O19,0,-9),OFFSET(O19,0,-3))</f>
        <v>100</v>
      </c>
      <c r="P19" s="125"/>
      <c r="Q19" s="3"/>
      <c r="R19" s="50"/>
      <c r="S19" s="50"/>
      <c r="T19" s="48"/>
      <c r="U19" s="48"/>
      <c r="V19" s="48"/>
    </row>
    <row r="20" spans="1:22" ht="27" customHeight="1" thickBot="1">
      <c r="A20" s="17" t="str">
        <f ca="1" t="shared" si="0"/>
        <v>PDL</v>
      </c>
      <c r="B20" s="17">
        <f ca="1" t="shared" si="0"/>
        <v>44</v>
      </c>
      <c r="C20" s="13">
        <v>5</v>
      </c>
      <c r="D20" s="17" t="str">
        <f ca="1" t="shared" si="1"/>
        <v>LALANNE Nadege</v>
      </c>
      <c r="E20" s="17" t="str">
        <f ca="1" t="shared" si="1"/>
        <v>2</v>
      </c>
      <c r="F20" s="17">
        <v>7</v>
      </c>
      <c r="G20" s="17" t="str">
        <f ca="1">OFFSET(G20,-7,0)</f>
        <v>J.C.DE HERIC</v>
      </c>
      <c r="H20" s="40">
        <v>0</v>
      </c>
      <c r="I20" s="41">
        <v>0</v>
      </c>
      <c r="J20" s="114">
        <v>10</v>
      </c>
      <c r="K20" s="115">
        <v>0</v>
      </c>
      <c r="L20" s="178">
        <f>SUM(H20:K20)</f>
        <v>10</v>
      </c>
      <c r="M20" s="174"/>
      <c r="N20" s="29"/>
      <c r="O20" s="124">
        <f ca="1">SUM(OFFSET(O20,0,-9),OFFSET(O20,0,-3))</f>
        <v>17</v>
      </c>
      <c r="P20" s="125"/>
      <c r="Q20" s="3"/>
      <c r="R20" s="3"/>
      <c r="S20" s="50"/>
      <c r="T20" s="48"/>
      <c r="U20" s="48"/>
      <c r="V20" s="48"/>
    </row>
    <row r="21" spans="1:22" ht="15">
      <c r="A21" s="48"/>
      <c r="B21" s="48"/>
      <c r="C21" s="1"/>
      <c r="D21" s="120"/>
      <c r="E21" s="43"/>
      <c r="F21" s="43"/>
      <c r="G21" s="43"/>
      <c r="H21" s="43"/>
      <c r="I21" s="43"/>
      <c r="J21" s="120"/>
      <c r="K21" s="43"/>
      <c r="L21" s="120"/>
      <c r="M21" s="1"/>
      <c r="N21" s="1" t="s">
        <v>67</v>
      </c>
      <c r="O21" s="121"/>
      <c r="P21" s="1"/>
      <c r="Q21" s="121"/>
      <c r="R21" s="1"/>
      <c r="S21" s="48"/>
      <c r="T21" s="48"/>
      <c r="U21" s="48"/>
      <c r="V21" s="48"/>
    </row>
    <row r="22" spans="1:22" ht="15" hidden="1">
      <c r="A22" s="48"/>
      <c r="B22" s="48"/>
      <c r="C22" s="5">
        <f>COUNT(H16:K20)/2</f>
        <v>7</v>
      </c>
      <c r="D22" s="121"/>
      <c r="E22" s="1"/>
      <c r="F22" s="3"/>
      <c r="G22" s="44" t="s">
        <v>68</v>
      </c>
      <c r="H22" s="45">
        <v>1</v>
      </c>
      <c r="I22" s="45">
        <v>2</v>
      </c>
      <c r="J22" s="45"/>
      <c r="K22" s="45">
        <v>3</v>
      </c>
      <c r="L22" s="45">
        <v>4</v>
      </c>
      <c r="M22" s="45"/>
      <c r="N22" s="45">
        <v>5</v>
      </c>
      <c r="O22" s="45">
        <v>6</v>
      </c>
      <c r="P22" s="45"/>
      <c r="Q22" s="45">
        <v>7</v>
      </c>
      <c r="R22" s="45"/>
      <c r="S22" s="80"/>
      <c r="T22" s="80"/>
      <c r="U22" s="80"/>
      <c r="V22" s="80"/>
    </row>
    <row r="23" spans="1:22" ht="15" hidden="1">
      <c r="A23" s="48"/>
      <c r="B23" s="48"/>
      <c r="C23" s="5"/>
      <c r="D23" s="121"/>
      <c r="E23" s="1"/>
      <c r="F23" s="3"/>
      <c r="G23" s="44" t="s">
        <v>69</v>
      </c>
      <c r="H23" s="45">
        <v>1</v>
      </c>
      <c r="I23" s="45">
        <v>1</v>
      </c>
      <c r="J23" s="45"/>
      <c r="K23" s="45">
        <v>2</v>
      </c>
      <c r="L23" s="45">
        <v>2</v>
      </c>
      <c r="M23" s="45"/>
      <c r="N23" s="45">
        <v>3</v>
      </c>
      <c r="O23" s="45">
        <v>3</v>
      </c>
      <c r="P23" s="45"/>
      <c r="Q23" s="45">
        <v>3</v>
      </c>
      <c r="R23" s="45"/>
      <c r="S23" s="80"/>
      <c r="T23" s="80"/>
      <c r="U23" s="80"/>
      <c r="V23" s="80"/>
    </row>
    <row r="24" spans="1:22" ht="15" hidden="1">
      <c r="A24" s="48"/>
      <c r="B24" s="48"/>
      <c r="C24" s="5"/>
      <c r="D24" s="1"/>
      <c r="E24" s="1"/>
      <c r="F24" s="3"/>
      <c r="G24" s="44" t="s">
        <v>70</v>
      </c>
      <c r="H24" s="45">
        <v>1</v>
      </c>
      <c r="I24" s="45">
        <v>1</v>
      </c>
      <c r="J24" s="45"/>
      <c r="K24" s="45">
        <v>2</v>
      </c>
      <c r="L24" s="45">
        <v>1</v>
      </c>
      <c r="M24" s="45"/>
      <c r="N24" s="45">
        <v>3</v>
      </c>
      <c r="O24" s="45">
        <v>2</v>
      </c>
      <c r="P24" s="45"/>
      <c r="Q24" s="45">
        <v>4</v>
      </c>
      <c r="R24" s="45"/>
      <c r="S24" s="80"/>
      <c r="T24" s="80"/>
      <c r="U24" s="80"/>
      <c r="V24" s="80"/>
    </row>
    <row r="25" spans="1:22" ht="15">
      <c r="A25" s="48"/>
      <c r="B25" s="48"/>
      <c r="C25" s="51"/>
      <c r="D25" s="48"/>
      <c r="E25" s="48"/>
      <c r="F25" s="50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</sheetData>
  <sheetProtection selectLockedCells="1"/>
  <mergeCells count="20">
    <mergeCell ref="L16:M16"/>
    <mergeCell ref="O16:P16"/>
    <mergeCell ref="G4:G6"/>
    <mergeCell ref="P1:R1"/>
    <mergeCell ref="K2:N2"/>
    <mergeCell ref="P2:P3"/>
    <mergeCell ref="Q2:Q3"/>
    <mergeCell ref="R2:R3"/>
    <mergeCell ref="L14:O14"/>
    <mergeCell ref="L15:M15"/>
    <mergeCell ref="O15:P15"/>
    <mergeCell ref="R15:S15"/>
    <mergeCell ref="L20:M20"/>
    <mergeCell ref="O20:P20"/>
    <mergeCell ref="L17:M17"/>
    <mergeCell ref="O17:P17"/>
    <mergeCell ref="L18:M18"/>
    <mergeCell ref="O18:P18"/>
    <mergeCell ref="L19:M19"/>
    <mergeCell ref="O19:P19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JeanNono</dc:creator>
  <cp:keywords/>
  <dc:description/>
  <cp:lastModifiedBy>Roger</cp:lastModifiedBy>
  <dcterms:created xsi:type="dcterms:W3CDTF">2013-06-03T08:57:36Z</dcterms:created>
  <dcterms:modified xsi:type="dcterms:W3CDTF">2013-06-04T12:02:39Z</dcterms:modified>
  <cp:category/>
  <cp:version/>
  <cp:contentType/>
  <cp:contentStatus/>
</cp:coreProperties>
</file>